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odeName="ThisWorkbook"/>
  <mc:AlternateContent xmlns:mc="http://schemas.openxmlformats.org/markup-compatibility/2006">
    <mc:Choice Requires="x15">
      <x15ac:absPath xmlns:x15ac="http://schemas.microsoft.com/office/spreadsheetml/2010/11/ac" url="\\192.168.2.20\docs\Pagaidu dokumenti\Renovācija_iepirkums\Altum_iepirkumi\93_Toma_47\Buvprojekts\"/>
    </mc:Choice>
  </mc:AlternateContent>
  <xr:revisionPtr revIDLastSave="0" documentId="13_ncr:1_{9BC378DC-ECA2-4CB6-8EA9-31BDD26F0A53}" xr6:coauthVersionLast="46" xr6:coauthVersionMax="46" xr10:uidLastSave="{00000000-0000-0000-0000-000000000000}"/>
  <bookViews>
    <workbookView xWindow="1740" yWindow="255" windowWidth="14880" windowHeight="15315" tabRatio="691" firstSheet="1" activeTab="12" xr2:uid="{00000000-000D-0000-FFFF-FFFF00000000}"/>
  </bookViews>
  <sheets>
    <sheet name="Kopt a" sheetId="1" r:id="rId1"/>
    <sheet name="Kops a" sheetId="2" r:id="rId2"/>
    <sheet name="1a" sheetId="3" r:id="rId3"/>
    <sheet name="2a" sheetId="4" r:id="rId4"/>
    <sheet name="3a" sheetId="5" r:id="rId5"/>
    <sheet name="4a" sheetId="6" r:id="rId6"/>
    <sheet name="5a" sheetId="7" r:id="rId7"/>
    <sheet name="6a" sheetId="8" r:id="rId8"/>
    <sheet name="7a" sheetId="9" r:id="rId9"/>
    <sheet name="8a" sheetId="10" r:id="rId10"/>
    <sheet name="9a" sheetId="11" r:id="rId11"/>
    <sheet name="10a" sheetId="12" r:id="rId12"/>
    <sheet name="11a" sheetId="13" r:id="rId13"/>
  </sheets>
  <definedNames>
    <definedName name="_xlnm.Print_Area" localSheetId="12">'11a'!$A$1:$P$84</definedName>
    <definedName name="_xlnm.Print_Area" localSheetId="5">'4a'!$A$1:$P$43</definedName>
    <definedName name="_xlnm.Print_Area" localSheetId="8">'7a'!$A$1:$P$61</definedName>
    <definedName name="_xlnm.Print_Area" localSheetId="9">'8a'!$A$1:$P$109</definedName>
    <definedName name="_xlnm.Print_Area" localSheetId="10">'9a'!$A$1:$P$53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2" l="1"/>
  <c r="E31" i="2"/>
  <c r="H21" i="5"/>
  <c r="M21" i="5" s="1"/>
  <c r="L21" i="5"/>
  <c r="N21" i="5"/>
  <c r="O21" i="5"/>
  <c r="K21" i="5" l="1"/>
  <c r="P21" i="5"/>
  <c r="E87" i="10"/>
  <c r="E86" i="10"/>
  <c r="L87" i="10"/>
  <c r="O87" i="10"/>
  <c r="E95" i="10" l="1"/>
  <c r="N87" i="10"/>
  <c r="E15" i="5"/>
  <c r="E16" i="5"/>
  <c r="L48" i="13" l="1"/>
  <c r="N48" i="13"/>
  <c r="O48" i="13"/>
  <c r="H37" i="11" l="1"/>
  <c r="K37" i="11" s="1"/>
  <c r="L37" i="11"/>
  <c r="N37" i="11"/>
  <c r="O37" i="11"/>
  <c r="M37" i="11" l="1"/>
  <c r="P37" i="11" s="1"/>
  <c r="E15" i="8" l="1"/>
  <c r="E16" i="7"/>
  <c r="E16" i="6"/>
  <c r="L26" i="5"/>
  <c r="N26" i="5"/>
  <c r="O26" i="5"/>
  <c r="N18" i="4"/>
  <c r="L17" i="4"/>
  <c r="E16" i="4"/>
  <c r="N16" i="4" s="1"/>
  <c r="O15" i="4"/>
  <c r="L14" i="4"/>
  <c r="N14" i="4"/>
  <c r="O14" i="4"/>
  <c r="N15" i="4"/>
  <c r="N17" i="4"/>
  <c r="O17" i="4"/>
  <c r="L18" i="4"/>
  <c r="O18" i="4"/>
  <c r="H14" i="4"/>
  <c r="K14" i="4" s="1"/>
  <c r="H15" i="4"/>
  <c r="K15" i="4" s="1"/>
  <c r="H16" i="4"/>
  <c r="K16" i="4" s="1"/>
  <c r="H17" i="4"/>
  <c r="K17" i="4" s="1"/>
  <c r="H18" i="4"/>
  <c r="K18" i="4" s="1"/>
  <c r="E25" i="3"/>
  <c r="M18" i="4" l="1"/>
  <c r="P18" i="4" s="1"/>
  <c r="M15" i="4"/>
  <c r="P15" i="4" s="1"/>
  <c r="M14" i="4"/>
  <c r="P14" i="4" s="1"/>
  <c r="M17" i="4"/>
  <c r="P17" i="4" s="1"/>
  <c r="M16" i="4"/>
  <c r="O16" i="4"/>
  <c r="L16" i="4"/>
  <c r="L15" i="4"/>
  <c r="P16" i="4" l="1"/>
  <c r="C19" i="1" l="1"/>
  <c r="C47" i="5" l="1"/>
  <c r="C44" i="5"/>
  <c r="C39" i="5"/>
  <c r="C39" i="6"/>
  <c r="C36" i="6"/>
  <c r="C31" i="6"/>
  <c r="C48" i="7"/>
  <c r="C45" i="7"/>
  <c r="C40" i="7"/>
  <c r="C31" i="8"/>
  <c r="C28" i="8"/>
  <c r="C23" i="8"/>
  <c r="C57" i="9"/>
  <c r="C54" i="9"/>
  <c r="C49" i="9"/>
  <c r="C105" i="10"/>
  <c r="C102" i="10"/>
  <c r="C97" i="10"/>
  <c r="C49" i="11"/>
  <c r="C46" i="11"/>
  <c r="C41" i="11"/>
  <c r="C39" i="12"/>
  <c r="C36" i="12"/>
  <c r="C31" i="12"/>
  <c r="C80" i="13"/>
  <c r="C77" i="13"/>
  <c r="C72" i="13"/>
  <c r="C96" i="4"/>
  <c r="C93" i="4"/>
  <c r="C88" i="4"/>
  <c r="C38" i="3"/>
  <c r="C35" i="3"/>
  <c r="C30" i="3"/>
  <c r="A38" i="2"/>
  <c r="A42" i="5" s="1"/>
  <c r="P10" i="5" s="1"/>
  <c r="A33" i="3" l="1"/>
  <c r="P10" i="3" s="1"/>
  <c r="A34" i="12"/>
  <c r="P10" i="12" s="1"/>
  <c r="A100" i="10"/>
  <c r="P10" i="10" s="1"/>
  <c r="A26" i="8"/>
  <c r="P10" i="8" s="1"/>
  <c r="A34" i="6"/>
  <c r="P10" i="6" s="1"/>
  <c r="A91" i="4"/>
  <c r="P10" i="4" s="1"/>
  <c r="A75" i="13"/>
  <c r="P10" i="13" s="1"/>
  <c r="A44" i="11"/>
  <c r="P10" i="11" s="1"/>
  <c r="A52" i="9"/>
  <c r="P10" i="9" s="1"/>
  <c r="A43" i="7"/>
  <c r="P10" i="7" s="1"/>
  <c r="C24" i="2"/>
  <c r="D9" i="2"/>
  <c r="D8" i="2"/>
  <c r="D7" i="2"/>
  <c r="D6" i="2"/>
  <c r="D7" i="13" l="1"/>
  <c r="D7" i="12"/>
  <c r="D7" i="11"/>
  <c r="D7" i="10"/>
  <c r="D7" i="9"/>
  <c r="D7" i="8"/>
  <c r="D7" i="7"/>
  <c r="D7" i="6"/>
  <c r="D7" i="5"/>
  <c r="D7" i="4"/>
  <c r="D8" i="13"/>
  <c r="D8" i="12"/>
  <c r="D8" i="11"/>
  <c r="D8" i="10"/>
  <c r="D8" i="9"/>
  <c r="D8" i="8"/>
  <c r="D8" i="7"/>
  <c r="D8" i="6"/>
  <c r="D8" i="5"/>
  <c r="D8" i="4"/>
  <c r="D5" i="13"/>
  <c r="D5" i="12"/>
  <c r="D5" i="11"/>
  <c r="D5" i="10"/>
  <c r="D5" i="9"/>
  <c r="D5" i="8"/>
  <c r="D5" i="7"/>
  <c r="D5" i="6"/>
  <c r="D5" i="5"/>
  <c r="D5" i="4"/>
  <c r="D6" i="13"/>
  <c r="D6" i="12"/>
  <c r="D6" i="11"/>
  <c r="D6" i="10"/>
  <c r="D6" i="9"/>
  <c r="D6" i="8"/>
  <c r="D6" i="7"/>
  <c r="D6" i="6"/>
  <c r="D6" i="5"/>
  <c r="D6" i="4"/>
  <c r="D6" i="3"/>
  <c r="D7" i="3"/>
  <c r="D5" i="3"/>
  <c r="D8" i="3"/>
  <c r="H14" i="6"/>
  <c r="H15" i="6"/>
  <c r="H16" i="6"/>
  <c r="H17" i="6"/>
  <c r="H19" i="6"/>
  <c r="H20" i="6"/>
  <c r="H21" i="6"/>
  <c r="H22" i="6"/>
  <c r="H23" i="6"/>
  <c r="H25" i="6"/>
  <c r="H26" i="6"/>
  <c r="H27" i="6"/>
  <c r="H15" i="7"/>
  <c r="H17" i="7"/>
  <c r="H19" i="7"/>
  <c r="H21" i="7"/>
  <c r="H23" i="7"/>
  <c r="H25" i="7"/>
  <c r="H26" i="7"/>
  <c r="H27" i="7"/>
  <c r="H28" i="7"/>
  <c r="H29" i="7"/>
  <c r="H30" i="7"/>
  <c r="H31" i="7"/>
  <c r="H33" i="7"/>
  <c r="H35" i="7"/>
  <c r="H14" i="8"/>
  <c r="H17" i="8"/>
  <c r="H19" i="8"/>
  <c r="H16" i="9"/>
  <c r="H19" i="9"/>
  <c r="H21" i="9"/>
  <c r="H23" i="9"/>
  <c r="H25" i="9"/>
  <c r="H27" i="9"/>
  <c r="H29" i="9"/>
  <c r="H31" i="9"/>
  <c r="H36" i="9"/>
  <c r="H38" i="9"/>
  <c r="H40" i="9"/>
  <c r="H42" i="9"/>
  <c r="H44" i="9"/>
  <c r="H16" i="10"/>
  <c r="H18" i="10"/>
  <c r="H20" i="10"/>
  <c r="H22" i="10"/>
  <c r="H24" i="10"/>
  <c r="H28" i="10"/>
  <c r="H32" i="10"/>
  <c r="H36" i="10"/>
  <c r="H40" i="10"/>
  <c r="H44" i="10"/>
  <c r="H48" i="10"/>
  <c r="H52" i="10"/>
  <c r="H56" i="10"/>
  <c r="H60" i="10"/>
  <c r="H64" i="10"/>
  <c r="H70" i="10"/>
  <c r="H74" i="10"/>
  <c r="H77" i="10"/>
  <c r="H81" i="10"/>
  <c r="H85" i="10"/>
  <c r="H90" i="10"/>
  <c r="H16" i="11"/>
  <c r="H18" i="11"/>
  <c r="H20" i="11"/>
  <c r="H22" i="11"/>
  <c r="H24" i="11"/>
  <c r="H26" i="11"/>
  <c r="H28" i="11"/>
  <c r="H30" i="11"/>
  <c r="H34" i="11"/>
  <c r="H36" i="11"/>
  <c r="H16" i="12"/>
  <c r="H18" i="12"/>
  <c r="H20" i="12"/>
  <c r="H22" i="12"/>
  <c r="H24" i="12"/>
  <c r="H26" i="12"/>
  <c r="H14" i="13"/>
  <c r="H16" i="13"/>
  <c r="H17" i="13"/>
  <c r="H19" i="13"/>
  <c r="H21" i="13"/>
  <c r="H23" i="13"/>
  <c r="H25" i="13"/>
  <c r="H27" i="13"/>
  <c r="H28" i="13"/>
  <c r="H30" i="13"/>
  <c r="H32" i="13"/>
  <c r="H34" i="13"/>
  <c r="H36" i="13"/>
  <c r="H38" i="13"/>
  <c r="H40" i="13"/>
  <c r="H42" i="13"/>
  <c r="H46" i="13"/>
  <c r="H50" i="13"/>
  <c r="H52" i="13"/>
  <c r="H58" i="13"/>
  <c r="H60" i="13"/>
  <c r="H62" i="13"/>
  <c r="H64" i="13"/>
  <c r="H66" i="13"/>
  <c r="H68" i="13"/>
  <c r="H14" i="7"/>
  <c r="H14" i="9"/>
  <c r="H14" i="10"/>
  <c r="L25" i="6"/>
  <c r="H18" i="6"/>
  <c r="H20" i="7"/>
  <c r="H24" i="7"/>
  <c r="H34" i="7"/>
  <c r="H16" i="8"/>
  <c r="H15" i="9"/>
  <c r="H20" i="9"/>
  <c r="H24" i="9"/>
  <c r="H28" i="9"/>
  <c r="H32" i="9"/>
  <c r="H35" i="9"/>
  <c r="H39" i="9"/>
  <c r="H43" i="9"/>
  <c r="H29" i="10"/>
  <c r="H33" i="10"/>
  <c r="H49" i="10"/>
  <c r="H65" i="10"/>
  <c r="H82" i="10"/>
  <c r="N19" i="4"/>
  <c r="N21" i="4"/>
  <c r="N26" i="4"/>
  <c r="N27" i="4"/>
  <c r="N28" i="4"/>
  <c r="N29" i="4"/>
  <c r="N30" i="4"/>
  <c r="N31" i="4"/>
  <c r="N33" i="4"/>
  <c r="N34" i="4"/>
  <c r="N35" i="4"/>
  <c r="N36" i="4"/>
  <c r="N38" i="4"/>
  <c r="N39" i="4"/>
  <c r="N40" i="4"/>
  <c r="N42" i="4"/>
  <c r="N43" i="4"/>
  <c r="N45" i="4"/>
  <c r="N46" i="4"/>
  <c r="N47" i="4"/>
  <c r="N49" i="4"/>
  <c r="N50" i="4"/>
  <c r="N52" i="4"/>
  <c r="N53" i="4"/>
  <c r="N54" i="4"/>
  <c r="N56" i="4"/>
  <c r="N57" i="4"/>
  <c r="N59" i="4"/>
  <c r="N60" i="4"/>
  <c r="N61" i="4"/>
  <c r="N62" i="4"/>
  <c r="N63" i="4"/>
  <c r="N64" i="4"/>
  <c r="N66" i="4"/>
  <c r="N67" i="4"/>
  <c r="N69" i="4"/>
  <c r="N70" i="4"/>
  <c r="N71" i="4"/>
  <c r="N72" i="4"/>
  <c r="N73" i="4"/>
  <c r="N74" i="4"/>
  <c r="N76" i="4"/>
  <c r="N77" i="4"/>
  <c r="N79" i="4"/>
  <c r="N80" i="4"/>
  <c r="N81" i="4"/>
  <c r="N83" i="4"/>
  <c r="N84" i="4"/>
  <c r="N15" i="5"/>
  <c r="N17" i="5"/>
  <c r="N18" i="5"/>
  <c r="N20" i="5"/>
  <c r="N22" i="5"/>
  <c r="N24" i="5"/>
  <c r="N25" i="5"/>
  <c r="N28" i="5"/>
  <c r="N29" i="5"/>
  <c r="N30" i="5"/>
  <c r="N31" i="5"/>
  <c r="N32" i="5"/>
  <c r="N33" i="5"/>
  <c r="N35" i="5"/>
  <c r="C25" i="2"/>
  <c r="C23" i="2"/>
  <c r="C22" i="2"/>
  <c r="C21" i="2"/>
  <c r="C20" i="2"/>
  <c r="C19" i="2"/>
  <c r="C18" i="2"/>
  <c r="C17" i="2"/>
  <c r="C16" i="2"/>
  <c r="C15" i="2"/>
  <c r="H24" i="6"/>
  <c r="H36" i="7"/>
  <c r="H32" i="7"/>
  <c r="H22" i="7"/>
  <c r="H18" i="7"/>
  <c r="H18" i="8"/>
  <c r="H45" i="9"/>
  <c r="H41" i="9"/>
  <c r="H37" i="9"/>
  <c r="H34" i="9"/>
  <c r="H30" i="9"/>
  <c r="H26" i="9"/>
  <c r="H22" i="9"/>
  <c r="H18" i="9"/>
  <c r="H93" i="10"/>
  <c r="H89" i="10"/>
  <c r="H84" i="10"/>
  <c r="H80" i="10"/>
  <c r="H76" i="10"/>
  <c r="H73" i="10"/>
  <c r="H69" i="10"/>
  <c r="H63" i="10"/>
  <c r="H59" i="10"/>
  <c r="H55" i="10"/>
  <c r="H51" i="10"/>
  <c r="H47" i="10"/>
  <c r="H43" i="10"/>
  <c r="H39" i="10"/>
  <c r="H35" i="10"/>
  <c r="H31" i="10"/>
  <c r="H27" i="10"/>
  <c r="H23" i="10"/>
  <c r="H19" i="10"/>
  <c r="H15" i="10"/>
  <c r="H35" i="11"/>
  <c r="H29" i="11"/>
  <c r="H25" i="11"/>
  <c r="H21" i="11"/>
  <c r="H17" i="11"/>
  <c r="H27" i="12"/>
  <c r="H23" i="12"/>
  <c r="H19" i="12"/>
  <c r="H15" i="12"/>
  <c r="H65" i="13"/>
  <c r="H61" i="13"/>
  <c r="H56" i="13"/>
  <c r="H51" i="13"/>
  <c r="H45" i="13"/>
  <c r="H41" i="13"/>
  <c r="H37" i="13"/>
  <c r="H33" i="13"/>
  <c r="H29" i="13"/>
  <c r="H26" i="13"/>
  <c r="H22" i="13"/>
  <c r="H18" i="13"/>
  <c r="H15" i="13"/>
  <c r="L35" i="5"/>
  <c r="H35" i="5"/>
  <c r="N34" i="5"/>
  <c r="L34" i="5"/>
  <c r="H34" i="5"/>
  <c r="M34" i="5" s="1"/>
  <c r="L33" i="5"/>
  <c r="H33" i="5"/>
  <c r="L32" i="5"/>
  <c r="H32" i="5"/>
  <c r="O32" i="5" s="1"/>
  <c r="L31" i="5"/>
  <c r="H31" i="5"/>
  <c r="L30" i="5"/>
  <c r="H30" i="5"/>
  <c r="L29" i="5"/>
  <c r="H29" i="5"/>
  <c r="O29" i="5" s="1"/>
  <c r="L28" i="5"/>
  <c r="H28" i="5"/>
  <c r="N27" i="5"/>
  <c r="L27" i="5"/>
  <c r="H27" i="5"/>
  <c r="M27" i="5" s="1"/>
  <c r="L25" i="5"/>
  <c r="H25" i="5"/>
  <c r="L24" i="5"/>
  <c r="H24" i="5"/>
  <c r="O24" i="5" s="1"/>
  <c r="L22" i="5"/>
  <c r="H22" i="5"/>
  <c r="L20" i="5"/>
  <c r="H20" i="5"/>
  <c r="N19" i="5"/>
  <c r="L19" i="5"/>
  <c r="H19" i="5"/>
  <c r="M19" i="5" s="1"/>
  <c r="L18" i="5"/>
  <c r="H18" i="5"/>
  <c r="L17" i="5"/>
  <c r="H17" i="5"/>
  <c r="O17" i="5" s="1"/>
  <c r="L15" i="5"/>
  <c r="H15" i="5"/>
  <c r="N14" i="5"/>
  <c r="L14" i="5"/>
  <c r="H14" i="5"/>
  <c r="M14" i="5" s="1"/>
  <c r="L84" i="4"/>
  <c r="H84" i="4"/>
  <c r="L83" i="4"/>
  <c r="H83" i="4"/>
  <c r="N82" i="4"/>
  <c r="L82" i="4"/>
  <c r="H82" i="4"/>
  <c r="L81" i="4"/>
  <c r="H81" i="4"/>
  <c r="L80" i="4"/>
  <c r="H80" i="4"/>
  <c r="L79" i="4"/>
  <c r="H79" i="4"/>
  <c r="N78" i="4"/>
  <c r="L78" i="4"/>
  <c r="H78" i="4"/>
  <c r="L77" i="4"/>
  <c r="H77" i="4"/>
  <c r="L76" i="4"/>
  <c r="H76" i="4"/>
  <c r="O76" i="4" s="1"/>
  <c r="N75" i="4"/>
  <c r="L75" i="4"/>
  <c r="H75" i="4"/>
  <c r="L74" i="4"/>
  <c r="H74" i="4"/>
  <c r="L73" i="4"/>
  <c r="H73" i="4"/>
  <c r="L72" i="4"/>
  <c r="H72" i="4"/>
  <c r="M72" i="4" s="1"/>
  <c r="L71" i="4"/>
  <c r="H71" i="4"/>
  <c r="L70" i="4"/>
  <c r="H70" i="4"/>
  <c r="L69" i="4"/>
  <c r="H69" i="4"/>
  <c r="N68" i="4"/>
  <c r="L68" i="4"/>
  <c r="H68" i="4"/>
  <c r="O68" i="4" s="1"/>
  <c r="L67" i="4"/>
  <c r="H67" i="4"/>
  <c r="L66" i="4"/>
  <c r="H66" i="4"/>
  <c r="N65" i="4"/>
  <c r="L65" i="4"/>
  <c r="H65" i="4"/>
  <c r="L64" i="4"/>
  <c r="H64" i="4"/>
  <c r="L63" i="4"/>
  <c r="H63" i="4"/>
  <c r="L62" i="4"/>
  <c r="H62" i="4"/>
  <c r="L61" i="4"/>
  <c r="H61" i="4"/>
  <c r="L60" i="4"/>
  <c r="H60" i="4"/>
  <c r="L59" i="4"/>
  <c r="H59" i="4"/>
  <c r="M59" i="4" s="1"/>
  <c r="N58" i="4"/>
  <c r="L58" i="4"/>
  <c r="H58" i="4"/>
  <c r="L57" i="4"/>
  <c r="H57" i="4"/>
  <c r="L56" i="4"/>
  <c r="H56" i="4"/>
  <c r="N55" i="4"/>
  <c r="L55" i="4"/>
  <c r="H55" i="4"/>
  <c r="L54" i="4"/>
  <c r="H54" i="4"/>
  <c r="L53" i="4"/>
  <c r="H53" i="4"/>
  <c r="L52" i="4"/>
  <c r="H52" i="4"/>
  <c r="O52" i="4" s="1"/>
  <c r="N51" i="4"/>
  <c r="L51" i="4"/>
  <c r="H51" i="4"/>
  <c r="L50" i="4"/>
  <c r="H50" i="4"/>
  <c r="L49" i="4"/>
  <c r="H49" i="4"/>
  <c r="N48" i="4"/>
  <c r="L48" i="4"/>
  <c r="H48" i="4"/>
  <c r="L47" i="4"/>
  <c r="H47" i="4"/>
  <c r="L46" i="4"/>
  <c r="H46" i="4"/>
  <c r="L45" i="4"/>
  <c r="H45" i="4"/>
  <c r="N44" i="4"/>
  <c r="L44" i="4"/>
  <c r="H44" i="4"/>
  <c r="L43" i="4"/>
  <c r="H43" i="4"/>
  <c r="L42" i="4"/>
  <c r="H42" i="4"/>
  <c r="N41" i="4"/>
  <c r="L41" i="4"/>
  <c r="H41" i="4"/>
  <c r="L40" i="4"/>
  <c r="H40" i="4"/>
  <c r="L39" i="4"/>
  <c r="H39" i="4"/>
  <c r="M39" i="4" s="1"/>
  <c r="L38" i="4"/>
  <c r="H38" i="4"/>
  <c r="N37" i="4"/>
  <c r="L37" i="4"/>
  <c r="H37" i="4"/>
  <c r="L36" i="4"/>
  <c r="H36" i="4"/>
  <c r="L35" i="4"/>
  <c r="H35" i="4"/>
  <c r="M35" i="4" s="1"/>
  <c r="L34" i="4"/>
  <c r="H34" i="4"/>
  <c r="L33" i="4"/>
  <c r="H33" i="4"/>
  <c r="M33" i="4" s="1"/>
  <c r="N32" i="4"/>
  <c r="L32" i="4"/>
  <c r="H32" i="4"/>
  <c r="L31" i="4"/>
  <c r="H31" i="4"/>
  <c r="L30" i="4"/>
  <c r="H30" i="4"/>
  <c r="L29" i="4"/>
  <c r="H29" i="4"/>
  <c r="L28" i="4"/>
  <c r="H28" i="4"/>
  <c r="M28" i="4" s="1"/>
  <c r="L27" i="4"/>
  <c r="H27" i="4"/>
  <c r="L26" i="4"/>
  <c r="H26" i="4"/>
  <c r="L21" i="4"/>
  <c r="H21" i="4"/>
  <c r="M21" i="4" s="1"/>
  <c r="N20" i="4"/>
  <c r="L20" i="4"/>
  <c r="H20" i="4"/>
  <c r="L19" i="4"/>
  <c r="H19" i="4"/>
  <c r="L90" i="10" l="1"/>
  <c r="L85" i="10"/>
  <c r="L81" i="10"/>
  <c r="L77" i="10"/>
  <c r="L74" i="10"/>
  <c r="L70" i="10"/>
  <c r="L64" i="10"/>
  <c r="L60" i="10"/>
  <c r="L56" i="10"/>
  <c r="L52" i="10"/>
  <c r="L48" i="10"/>
  <c r="L44" i="10"/>
  <c r="L40" i="10"/>
  <c r="L36" i="10"/>
  <c r="L32" i="10"/>
  <c r="L28" i="10"/>
  <c r="N31" i="11"/>
  <c r="N27" i="11"/>
  <c r="N67" i="13"/>
  <c r="N63" i="13"/>
  <c r="N59" i="13"/>
  <c r="N53" i="13"/>
  <c r="N47" i="13"/>
  <c r="N43" i="13"/>
  <c r="N39" i="13"/>
  <c r="N35" i="13"/>
  <c r="N31" i="13"/>
  <c r="N24" i="13"/>
  <c r="N93" i="10"/>
  <c r="N20" i="13"/>
  <c r="N21" i="12"/>
  <c r="N17" i="12"/>
  <c r="N23" i="11"/>
  <c r="N19" i="11"/>
  <c r="N15" i="11"/>
  <c r="N21" i="10"/>
  <c r="N17" i="10"/>
  <c r="O90" i="10"/>
  <c r="O81" i="10"/>
  <c r="O74" i="10"/>
  <c r="O40" i="10"/>
  <c r="O56" i="10"/>
  <c r="O32" i="10"/>
  <c r="O48" i="10"/>
  <c r="O64" i="10"/>
  <c r="L19" i="13"/>
  <c r="L16" i="13"/>
  <c r="L24" i="12"/>
  <c r="L20" i="12"/>
  <c r="L16" i="12"/>
  <c r="L22" i="11"/>
  <c r="L18" i="11"/>
  <c r="L24" i="10"/>
  <c r="L20" i="10"/>
  <c r="L16" i="10"/>
  <c r="L23" i="9"/>
  <c r="L19" i="9"/>
  <c r="L19" i="8"/>
  <c r="L14" i="8"/>
  <c r="L23" i="7"/>
  <c r="L19" i="7"/>
  <c r="L21" i="6"/>
  <c r="L17" i="6"/>
  <c r="L14" i="6"/>
  <c r="N90" i="10"/>
  <c r="N85" i="10"/>
  <c r="N81" i="10"/>
  <c r="N77" i="10"/>
  <c r="N74" i="10"/>
  <c r="N70" i="10"/>
  <c r="N64" i="10"/>
  <c r="N60" i="10"/>
  <c r="N56" i="10"/>
  <c r="N52" i="10"/>
  <c r="N48" i="10"/>
  <c r="N44" i="10"/>
  <c r="N40" i="10"/>
  <c r="N36" i="10"/>
  <c r="N32" i="10"/>
  <c r="N28" i="10"/>
  <c r="L21" i="12"/>
  <c r="L17" i="12"/>
  <c r="N14" i="12"/>
  <c r="O16" i="13"/>
  <c r="O19" i="13"/>
  <c r="M19" i="9"/>
  <c r="O19" i="8"/>
  <c r="O23" i="9"/>
  <c r="N19" i="13"/>
  <c r="N16" i="13"/>
  <c r="N24" i="12"/>
  <c r="N20" i="12"/>
  <c r="P20" i="12" s="1"/>
  <c r="N16" i="12"/>
  <c r="N22" i="11"/>
  <c r="N18" i="11"/>
  <c r="N24" i="10"/>
  <c r="N20" i="10"/>
  <c r="N16" i="10"/>
  <c r="N23" i="9"/>
  <c r="N19" i="9"/>
  <c r="P19" i="9" s="1"/>
  <c r="N19" i="8"/>
  <c r="N14" i="8"/>
  <c r="N23" i="7"/>
  <c r="N19" i="7"/>
  <c r="P19" i="7" s="1"/>
  <c r="N21" i="6"/>
  <c r="N17" i="6"/>
  <c r="N14" i="6"/>
  <c r="N25" i="12"/>
  <c r="L55" i="13"/>
  <c r="H55" i="13"/>
  <c r="H44" i="13"/>
  <c r="L44" i="13"/>
  <c r="L92" i="10"/>
  <c r="H92" i="10"/>
  <c r="L88" i="10"/>
  <c r="H88" i="10"/>
  <c r="K88" i="10" s="1"/>
  <c r="L83" i="10"/>
  <c r="H83" i="10"/>
  <c r="L79" i="10"/>
  <c r="H79" i="10"/>
  <c r="M79" i="10" s="1"/>
  <c r="L75" i="10"/>
  <c r="H75" i="10"/>
  <c r="L72" i="10"/>
  <c r="H72" i="10"/>
  <c r="K72" i="10" s="1"/>
  <c r="L68" i="10"/>
  <c r="H68" i="10"/>
  <c r="L62" i="10"/>
  <c r="H62" i="10"/>
  <c r="M62" i="10" s="1"/>
  <c r="L58" i="10"/>
  <c r="H58" i="10"/>
  <c r="L54" i="10"/>
  <c r="H54" i="10"/>
  <c r="K54" i="10" s="1"/>
  <c r="L50" i="10"/>
  <c r="H50" i="10"/>
  <c r="L46" i="10"/>
  <c r="H46" i="10"/>
  <c r="M46" i="10" s="1"/>
  <c r="L42" i="10"/>
  <c r="H42" i="10"/>
  <c r="L38" i="10"/>
  <c r="H38" i="10"/>
  <c r="K38" i="10" s="1"/>
  <c r="L34" i="10"/>
  <c r="H34" i="10"/>
  <c r="L30" i="10"/>
  <c r="H30" i="10"/>
  <c r="M30" i="10" s="1"/>
  <c r="L26" i="10"/>
  <c r="H26" i="10"/>
  <c r="L33" i="9"/>
  <c r="H33" i="9"/>
  <c r="K33" i="9" s="1"/>
  <c r="N19" i="10"/>
  <c r="L25" i="12"/>
  <c r="L78" i="10"/>
  <c r="L61" i="10"/>
  <c r="L45" i="10"/>
  <c r="L68" i="13"/>
  <c r="N60" i="13"/>
  <c r="L50" i="13"/>
  <c r="N32" i="13"/>
  <c r="L28" i="13"/>
  <c r="L44" i="9"/>
  <c r="L40" i="9"/>
  <c r="N29" i="9"/>
  <c r="N25" i="6"/>
  <c r="L24" i="13"/>
  <c r="H24" i="13"/>
  <c r="K25" i="7"/>
  <c r="L67" i="13"/>
  <c r="H67" i="13"/>
  <c r="H63" i="13"/>
  <c r="L63" i="13"/>
  <c r="L59" i="13"/>
  <c r="H59" i="13"/>
  <c r="L53" i="13"/>
  <c r="H53" i="13"/>
  <c r="L47" i="13"/>
  <c r="H47" i="13"/>
  <c r="L43" i="13"/>
  <c r="H43" i="13"/>
  <c r="L39" i="13"/>
  <c r="H39" i="13"/>
  <c r="M39" i="13" s="1"/>
  <c r="L35" i="13"/>
  <c r="H35" i="13"/>
  <c r="M35" i="13" s="1"/>
  <c r="L31" i="13"/>
  <c r="H31" i="13"/>
  <c r="L20" i="13"/>
  <c r="H20" i="13"/>
  <c r="O20" i="13" s="1"/>
  <c r="H23" i="11"/>
  <c r="L23" i="11"/>
  <c r="K68" i="4"/>
  <c r="K76" i="4"/>
  <c r="N66" i="13"/>
  <c r="L66" i="13"/>
  <c r="N62" i="13"/>
  <c r="P62" i="13" s="1"/>
  <c r="L62" i="13"/>
  <c r="N58" i="13"/>
  <c r="L58" i="13"/>
  <c r="N52" i="13"/>
  <c r="L52" i="13"/>
  <c r="N46" i="13"/>
  <c r="L46" i="13"/>
  <c r="L42" i="13"/>
  <c r="N42" i="13"/>
  <c r="L38" i="13"/>
  <c r="N38" i="13"/>
  <c r="L34" i="13"/>
  <c r="N34" i="13"/>
  <c r="L30" i="13"/>
  <c r="N30" i="13"/>
  <c r="L27" i="13"/>
  <c r="N27" i="13"/>
  <c r="L23" i="13"/>
  <c r="N23" i="13"/>
  <c r="L36" i="11"/>
  <c r="N36" i="11"/>
  <c r="N30" i="11"/>
  <c r="L30" i="11"/>
  <c r="N26" i="11"/>
  <c r="L26" i="11"/>
  <c r="N42" i="9"/>
  <c r="L42" i="9"/>
  <c r="L38" i="9"/>
  <c r="N38" i="9"/>
  <c r="N31" i="9"/>
  <c r="L31" i="9"/>
  <c r="L27" i="9"/>
  <c r="N27" i="9"/>
  <c r="K45" i="13"/>
  <c r="O30" i="13"/>
  <c r="H31" i="11"/>
  <c r="L31" i="11"/>
  <c r="H27" i="11"/>
  <c r="O27" i="11" s="1"/>
  <c r="L27" i="11"/>
  <c r="H19" i="11"/>
  <c r="L19" i="11"/>
  <c r="H15" i="11"/>
  <c r="L15" i="11"/>
  <c r="O27" i="13"/>
  <c r="O23" i="13"/>
  <c r="O34" i="13"/>
  <c r="O36" i="11"/>
  <c r="O30" i="11"/>
  <c r="M27" i="9"/>
  <c r="O42" i="9"/>
  <c r="L22" i="10"/>
  <c r="L18" i="10"/>
  <c r="N25" i="9"/>
  <c r="L21" i="9"/>
  <c r="N16" i="9"/>
  <c r="L33" i="7"/>
  <c r="N33" i="7"/>
  <c r="L27" i="7"/>
  <c r="N27" i="7"/>
  <c r="K35" i="7"/>
  <c r="L91" i="10"/>
  <c r="H91" i="10"/>
  <c r="K91" i="10" s="1"/>
  <c r="L86" i="10"/>
  <c r="H86" i="10"/>
  <c r="M86" i="10" s="1"/>
  <c r="L71" i="10"/>
  <c r="H71" i="10"/>
  <c r="L57" i="10"/>
  <c r="H57" i="10"/>
  <c r="K57" i="10" s="1"/>
  <c r="L53" i="10"/>
  <c r="H53" i="10"/>
  <c r="M53" i="10" s="1"/>
  <c r="L41" i="10"/>
  <c r="H41" i="10"/>
  <c r="M41" i="10" s="1"/>
  <c r="L37" i="10"/>
  <c r="H37" i="10"/>
  <c r="M37" i="10" s="1"/>
  <c r="L25" i="10"/>
  <c r="H25" i="10"/>
  <c r="K25" i="10" s="1"/>
  <c r="L21" i="10"/>
  <c r="H21" i="10"/>
  <c r="L17" i="10"/>
  <c r="H17" i="10"/>
  <c r="H17" i="12"/>
  <c r="O17" i="12" s="1"/>
  <c r="H21" i="12"/>
  <c r="O21" i="12" s="1"/>
  <c r="H25" i="12"/>
  <c r="O25" i="12" s="1"/>
  <c r="L33" i="10"/>
  <c r="H45" i="10"/>
  <c r="L65" i="10"/>
  <c r="H78" i="10"/>
  <c r="L49" i="10"/>
  <c r="H61" i="10"/>
  <c r="L82" i="10"/>
  <c r="K21" i="7"/>
  <c r="K32" i="7"/>
  <c r="O33" i="7"/>
  <c r="M19" i="7"/>
  <c r="N84" i="10"/>
  <c r="N76" i="10"/>
  <c r="N69" i="10"/>
  <c r="N59" i="10"/>
  <c r="N51" i="10"/>
  <c r="N43" i="10"/>
  <c r="N35" i="10"/>
  <c r="N27" i="10"/>
  <c r="N30" i="9"/>
  <c r="N34" i="7"/>
  <c r="M52" i="4"/>
  <c r="K51" i="13"/>
  <c r="L14" i="11"/>
  <c r="H14" i="11"/>
  <c r="K14" i="11" s="1"/>
  <c r="K15" i="10"/>
  <c r="K41" i="9"/>
  <c r="K31" i="10"/>
  <c r="K39" i="10"/>
  <c r="K47" i="10"/>
  <c r="K55" i="10"/>
  <c r="K63" i="10"/>
  <c r="K73" i="10"/>
  <c r="K80" i="10"/>
  <c r="K89" i="10"/>
  <c r="K29" i="7"/>
  <c r="K31" i="7"/>
  <c r="L25" i="11"/>
  <c r="L89" i="10"/>
  <c r="L80" i="10"/>
  <c r="L73" i="10"/>
  <c r="L63" i="10"/>
  <c r="L55" i="10"/>
  <c r="L47" i="10"/>
  <c r="L39" i="10"/>
  <c r="L31" i="10"/>
  <c r="L23" i="10"/>
  <c r="L15" i="10"/>
  <c r="M41" i="4"/>
  <c r="P41" i="4" s="1"/>
  <c r="O41" i="4"/>
  <c r="O49" i="4"/>
  <c r="M19" i="4"/>
  <c r="O19" i="4"/>
  <c r="M31" i="4"/>
  <c r="O31" i="4"/>
  <c r="O42" i="4"/>
  <c r="M50" i="4"/>
  <c r="O50" i="4"/>
  <c r="M57" i="4"/>
  <c r="O57" i="4"/>
  <c r="M65" i="4"/>
  <c r="P65" i="4" s="1"/>
  <c r="O65" i="4"/>
  <c r="O69" i="4"/>
  <c r="M26" i="4"/>
  <c r="O26" i="4"/>
  <c r="O27" i="4"/>
  <c r="O28" i="4"/>
  <c r="P28" i="4" s="1"/>
  <c r="O34" i="4"/>
  <c r="O38" i="4"/>
  <c r="O39" i="4"/>
  <c r="M42" i="4"/>
  <c r="O45" i="4"/>
  <c r="O46" i="4"/>
  <c r="M47" i="4"/>
  <c r="O47" i="4"/>
  <c r="M48" i="4"/>
  <c r="O53" i="4"/>
  <c r="M54" i="4"/>
  <c r="O54" i="4"/>
  <c r="M55" i="4"/>
  <c r="O60" i="4"/>
  <c r="M61" i="4"/>
  <c r="O61" i="4"/>
  <c r="M67" i="4"/>
  <c r="O67" i="4"/>
  <c r="P67" i="4" s="1"/>
  <c r="O73" i="4"/>
  <c r="M74" i="4"/>
  <c r="O74" i="4"/>
  <c r="M75" i="4"/>
  <c r="P75" i="4" s="1"/>
  <c r="O75" i="4"/>
  <c r="O80" i="4"/>
  <c r="M81" i="4"/>
  <c r="O81" i="4"/>
  <c r="P81" i="4" s="1"/>
  <c r="M82" i="4"/>
  <c r="O22" i="5"/>
  <c r="M25" i="5"/>
  <c r="O25" i="5"/>
  <c r="O27" i="5"/>
  <c r="O28" i="5"/>
  <c r="M30" i="5"/>
  <c r="O30" i="5"/>
  <c r="P30" i="5" s="1"/>
  <c r="M29" i="4"/>
  <c r="O29" i="4"/>
  <c r="M40" i="4"/>
  <c r="O40" i="4"/>
  <c r="M83" i="4"/>
  <c r="O83" i="4"/>
  <c r="M20" i="4"/>
  <c r="O20" i="4"/>
  <c r="P20" i="4" s="1"/>
  <c r="O30" i="4"/>
  <c r="M51" i="4"/>
  <c r="O51" i="4"/>
  <c r="M58" i="4"/>
  <c r="O58" i="4"/>
  <c r="M64" i="4"/>
  <c r="O64" i="4"/>
  <c r="M71" i="4"/>
  <c r="O71" i="4"/>
  <c r="M78" i="4"/>
  <c r="O78" i="4"/>
  <c r="O84" i="4"/>
  <c r="O15" i="5"/>
  <c r="M18" i="5"/>
  <c r="O18" i="5"/>
  <c r="O19" i="5"/>
  <c r="P19" i="5" s="1"/>
  <c r="O31" i="5"/>
  <c r="M33" i="5"/>
  <c r="O33" i="5"/>
  <c r="P33" i="5" s="1"/>
  <c r="O34" i="5"/>
  <c r="P34" i="5" s="1"/>
  <c r="M62" i="4"/>
  <c r="O62" i="4"/>
  <c r="O21" i="4"/>
  <c r="P21" i="4" s="1"/>
  <c r="M32" i="4"/>
  <c r="O32" i="4"/>
  <c r="O35" i="4"/>
  <c r="P35" i="4" s="1"/>
  <c r="O56" i="4"/>
  <c r="O63" i="4"/>
  <c r="O70" i="4"/>
  <c r="O77" i="4"/>
  <c r="O33" i="4"/>
  <c r="P33" i="4" s="1"/>
  <c r="M36" i="4"/>
  <c r="O36" i="4"/>
  <c r="M37" i="4"/>
  <c r="M43" i="4"/>
  <c r="O43" i="4"/>
  <c r="M44" i="4"/>
  <c r="M49" i="4"/>
  <c r="K52" i="4"/>
  <c r="O59" i="4"/>
  <c r="P59" i="4" s="1"/>
  <c r="M66" i="4"/>
  <c r="M68" i="4"/>
  <c r="O72" i="4"/>
  <c r="P72" i="4" s="1"/>
  <c r="M76" i="4"/>
  <c r="P76" i="4" s="1"/>
  <c r="M79" i="4"/>
  <c r="O20" i="5"/>
  <c r="O35" i="5"/>
  <c r="M38" i="13"/>
  <c r="O38" i="13"/>
  <c r="M42" i="13"/>
  <c r="O42" i="13"/>
  <c r="K55" i="13"/>
  <c r="M58" i="13"/>
  <c r="O58" i="13"/>
  <c r="M62" i="13"/>
  <c r="O62" i="13"/>
  <c r="K21" i="11"/>
  <c r="K37" i="9"/>
  <c r="M46" i="13"/>
  <c r="O46" i="13"/>
  <c r="K60" i="13"/>
  <c r="M16" i="12"/>
  <c r="O16" i="12"/>
  <c r="K35" i="11"/>
  <c r="M29" i="10"/>
  <c r="O29" i="10"/>
  <c r="K49" i="10"/>
  <c r="K82" i="10"/>
  <c r="K29" i="9"/>
  <c r="M38" i="9"/>
  <c r="O38" i="9"/>
  <c r="M52" i="13"/>
  <c r="O52" i="13"/>
  <c r="K65" i="13"/>
  <c r="M20" i="12"/>
  <c r="O20" i="12"/>
  <c r="K16" i="11"/>
  <c r="M20" i="10"/>
  <c r="K23" i="10"/>
  <c r="M28" i="10"/>
  <c r="K28" i="10"/>
  <c r="M36" i="10"/>
  <c r="O36" i="10"/>
  <c r="M44" i="10"/>
  <c r="M52" i="10"/>
  <c r="M60" i="10"/>
  <c r="M70" i="10"/>
  <c r="M77" i="10"/>
  <c r="M85" i="10"/>
  <c r="O19" i="9"/>
  <c r="K35" i="9"/>
  <c r="K17" i="7"/>
  <c r="K15" i="13"/>
  <c r="K22" i="13"/>
  <c r="K29" i="13"/>
  <c r="K33" i="13"/>
  <c r="K37" i="13"/>
  <c r="K41" i="13"/>
  <c r="K56" i="13"/>
  <c r="K61" i="13"/>
  <c r="M66" i="13"/>
  <c r="O66" i="13"/>
  <c r="M67" i="13"/>
  <c r="M24" i="12"/>
  <c r="O24" i="12"/>
  <c r="M33" i="10"/>
  <c r="M49" i="10"/>
  <c r="M57" i="10"/>
  <c r="M65" i="10"/>
  <c r="M82" i="10"/>
  <c r="M91" i="10"/>
  <c r="K36" i="9"/>
  <c r="K44" i="9"/>
  <c r="K22" i="9"/>
  <c r="M14" i="6"/>
  <c r="K14" i="6"/>
  <c r="K16" i="6"/>
  <c r="O27" i="9"/>
  <c r="M31" i="9"/>
  <c r="K18" i="7"/>
  <c r="M14" i="8"/>
  <c r="K27" i="6"/>
  <c r="N91" i="10"/>
  <c r="O86" i="10"/>
  <c r="N86" i="10"/>
  <c r="N82" i="10"/>
  <c r="N78" i="10"/>
  <c r="N71" i="10"/>
  <c r="N65" i="10"/>
  <c r="O61" i="10"/>
  <c r="N61" i="10"/>
  <c r="N57" i="10"/>
  <c r="N53" i="10"/>
  <c r="N49" i="10"/>
  <c r="O45" i="10"/>
  <c r="N45" i="10"/>
  <c r="N41" i="10"/>
  <c r="N37" i="10"/>
  <c r="N33" i="10"/>
  <c r="N29" i="10"/>
  <c r="L29" i="10"/>
  <c r="N25" i="10"/>
  <c r="N43" i="9"/>
  <c r="L43" i="9"/>
  <c r="L39" i="9"/>
  <c r="N39" i="9"/>
  <c r="M35" i="9"/>
  <c r="L35" i="9"/>
  <c r="N35" i="9"/>
  <c r="L32" i="9"/>
  <c r="N32" i="9"/>
  <c r="N28" i="9"/>
  <c r="L28" i="9"/>
  <c r="L24" i="9"/>
  <c r="N24" i="9"/>
  <c r="N20" i="9"/>
  <c r="M20" i="9"/>
  <c r="L20" i="9"/>
  <c r="L15" i="9"/>
  <c r="N15" i="9"/>
  <c r="N16" i="8"/>
  <c r="L16" i="8"/>
  <c r="L34" i="7"/>
  <c r="O34" i="7"/>
  <c r="L30" i="7"/>
  <c r="N30" i="7"/>
  <c r="L28" i="7"/>
  <c r="N28" i="7"/>
  <c r="O28" i="7"/>
  <c r="O24" i="7"/>
  <c r="N24" i="7"/>
  <c r="P24" i="7" s="1"/>
  <c r="L24" i="7"/>
  <c r="O20" i="7"/>
  <c r="N20" i="7"/>
  <c r="L20" i="7"/>
  <c r="O15" i="7"/>
  <c r="N15" i="7"/>
  <c r="L15" i="7"/>
  <c r="N26" i="6"/>
  <c r="M26" i="6"/>
  <c r="L26" i="6"/>
  <c r="N22" i="6"/>
  <c r="M22" i="6"/>
  <c r="L22" i="6"/>
  <c r="L18" i="6"/>
  <c r="N18" i="6"/>
  <c r="M18" i="6"/>
  <c r="L15" i="6"/>
  <c r="N15" i="6"/>
  <c r="M45" i="10"/>
  <c r="M61" i="10"/>
  <c r="M16" i="8"/>
  <c r="M20" i="7"/>
  <c r="M24" i="7"/>
  <c r="M30" i="7"/>
  <c r="M34" i="7"/>
  <c r="O36" i="13"/>
  <c r="O31" i="7"/>
  <c r="N26" i="12"/>
  <c r="L26" i="12"/>
  <c r="N18" i="12"/>
  <c r="L18" i="12"/>
  <c r="L14" i="12"/>
  <c r="H14" i="12"/>
  <c r="O14" i="12" s="1"/>
  <c r="K19" i="6"/>
  <c r="K27" i="11"/>
  <c r="K23" i="6"/>
  <c r="K14" i="9"/>
  <c r="O26" i="11"/>
  <c r="O22" i="11"/>
  <c r="O18" i="11"/>
  <c r="O25" i="10"/>
  <c r="O27" i="7"/>
  <c r="O23" i="7"/>
  <c r="O19" i="7"/>
  <c r="O22" i="6"/>
  <c r="O18" i="6"/>
  <c r="O15" i="6"/>
  <c r="O14" i="9"/>
  <c r="O14" i="5"/>
  <c r="P14" i="5" s="1"/>
  <c r="N65" i="13"/>
  <c r="M65" i="13"/>
  <c r="L65" i="13"/>
  <c r="N61" i="13"/>
  <c r="M61" i="13"/>
  <c r="L61" i="13"/>
  <c r="O61" i="13"/>
  <c r="O56" i="13"/>
  <c r="N56" i="13"/>
  <c r="M56" i="13"/>
  <c r="L56" i="13"/>
  <c r="M51" i="13"/>
  <c r="L51" i="13"/>
  <c r="O51" i="13"/>
  <c r="N51" i="13"/>
  <c r="O45" i="13"/>
  <c r="N45" i="13"/>
  <c r="M45" i="13"/>
  <c r="L45" i="13"/>
  <c r="L41" i="13"/>
  <c r="O41" i="13"/>
  <c r="N41" i="13"/>
  <c r="M41" i="13"/>
  <c r="L37" i="13"/>
  <c r="O37" i="13"/>
  <c r="N37" i="13"/>
  <c r="M37" i="13"/>
  <c r="M33" i="13"/>
  <c r="L33" i="13"/>
  <c r="O33" i="13"/>
  <c r="N33" i="13"/>
  <c r="N29" i="13"/>
  <c r="M29" i="13"/>
  <c r="L29" i="13"/>
  <c r="O29" i="13"/>
  <c r="N26" i="13"/>
  <c r="M26" i="13"/>
  <c r="L26" i="13"/>
  <c r="L22" i="13"/>
  <c r="N22" i="13"/>
  <c r="M22" i="13"/>
  <c r="M18" i="13"/>
  <c r="L18" i="13"/>
  <c r="N18" i="13"/>
  <c r="N15" i="13"/>
  <c r="M15" i="13"/>
  <c r="L15" i="13"/>
  <c r="N27" i="12"/>
  <c r="L27" i="12"/>
  <c r="N23" i="12"/>
  <c r="L23" i="12"/>
  <c r="N19" i="12"/>
  <c r="L19" i="12"/>
  <c r="L15" i="12"/>
  <c r="N15" i="12"/>
  <c r="P15" i="12" s="1"/>
  <c r="O35" i="11"/>
  <c r="N35" i="11"/>
  <c r="N29" i="11"/>
  <c r="M29" i="11"/>
  <c r="M21" i="11"/>
  <c r="N21" i="11"/>
  <c r="M17" i="11"/>
  <c r="L17" i="11"/>
  <c r="O27" i="12"/>
  <c r="O23" i="12"/>
  <c r="O19" i="12"/>
  <c r="O15" i="12"/>
  <c r="M15" i="12"/>
  <c r="K21" i="9"/>
  <c r="K18" i="8"/>
  <c r="K18" i="6"/>
  <c r="K19" i="7"/>
  <c r="O24" i="10"/>
  <c r="O16" i="10"/>
  <c r="O28" i="9"/>
  <c r="O24" i="9"/>
  <c r="O20" i="9"/>
  <c r="O15" i="9"/>
  <c r="O25" i="6"/>
  <c r="O21" i="6"/>
  <c r="O17" i="6"/>
  <c r="K22" i="6"/>
  <c r="N68" i="13"/>
  <c r="N64" i="13"/>
  <c r="L64" i="13"/>
  <c r="L60" i="13"/>
  <c r="O60" i="13"/>
  <c r="O55" i="13"/>
  <c r="N55" i="13"/>
  <c r="N50" i="13"/>
  <c r="O44" i="13"/>
  <c r="N44" i="13"/>
  <c r="O40" i="13"/>
  <c r="N40" i="13"/>
  <c r="L40" i="13"/>
  <c r="N36" i="13"/>
  <c r="L36" i="13"/>
  <c r="L32" i="13"/>
  <c r="O32" i="13"/>
  <c r="O28" i="13"/>
  <c r="N28" i="13"/>
  <c r="O25" i="13"/>
  <c r="N25" i="13"/>
  <c r="L25" i="13"/>
  <c r="O21" i="13"/>
  <c r="N21" i="13"/>
  <c r="L21" i="13"/>
  <c r="O17" i="13"/>
  <c r="N17" i="13"/>
  <c r="L17" i="13"/>
  <c r="O14" i="13"/>
  <c r="N14" i="13"/>
  <c r="L14" i="13"/>
  <c r="N22" i="12"/>
  <c r="L22" i="12"/>
  <c r="N34" i="11"/>
  <c r="L34" i="11"/>
  <c r="N28" i="11"/>
  <c r="L28" i="11"/>
  <c r="N24" i="11"/>
  <c r="L24" i="11"/>
  <c r="N20" i="11"/>
  <c r="L20" i="11"/>
  <c r="N16" i="11"/>
  <c r="L16" i="11"/>
  <c r="O26" i="12"/>
  <c r="O22" i="12"/>
  <c r="O18" i="12"/>
  <c r="O25" i="11"/>
  <c r="K25" i="11"/>
  <c r="K18" i="12"/>
  <c r="K22" i="12"/>
  <c r="K26" i="12"/>
  <c r="K15" i="9"/>
  <c r="K17" i="8"/>
  <c r="K20" i="9"/>
  <c r="K24" i="9"/>
  <c r="K28" i="9"/>
  <c r="L14" i="7"/>
  <c r="N14" i="7"/>
  <c r="P52" i="4"/>
  <c r="L14" i="10"/>
  <c r="O14" i="10"/>
  <c r="M35" i="11"/>
  <c r="L35" i="11"/>
  <c r="L29" i="11"/>
  <c r="N25" i="11"/>
  <c r="P25" i="11" s="1"/>
  <c r="M25" i="11"/>
  <c r="L21" i="11"/>
  <c r="O21" i="11"/>
  <c r="N17" i="11"/>
  <c r="L93" i="10"/>
  <c r="O93" i="10"/>
  <c r="O89" i="10"/>
  <c r="N89" i="10"/>
  <c r="L84" i="10"/>
  <c r="O84" i="10"/>
  <c r="O80" i="10"/>
  <c r="N80" i="10"/>
  <c r="L76" i="10"/>
  <c r="O76" i="10"/>
  <c r="O73" i="10"/>
  <c r="N73" i="10"/>
  <c r="L69" i="10"/>
  <c r="O69" i="10"/>
  <c r="O63" i="10"/>
  <c r="N63" i="10"/>
  <c r="L59" i="10"/>
  <c r="O59" i="10"/>
  <c r="O55" i="10"/>
  <c r="N55" i="10"/>
  <c r="L51" i="10"/>
  <c r="O51" i="10"/>
  <c r="O47" i="10"/>
  <c r="N47" i="10"/>
  <c r="L43" i="10"/>
  <c r="O43" i="10"/>
  <c r="O39" i="10"/>
  <c r="N39" i="10"/>
  <c r="L35" i="10"/>
  <c r="O35" i="10"/>
  <c r="O31" i="10"/>
  <c r="N31" i="10"/>
  <c r="L27" i="10"/>
  <c r="O27" i="10"/>
  <c r="O23" i="10"/>
  <c r="N23" i="10"/>
  <c r="L19" i="10"/>
  <c r="O19" i="10"/>
  <c r="O15" i="10"/>
  <c r="N15" i="10"/>
  <c r="N14" i="10"/>
  <c r="N45" i="9"/>
  <c r="O45" i="9"/>
  <c r="P45" i="9" s="1"/>
  <c r="L45" i="9"/>
  <c r="L41" i="9"/>
  <c r="O41" i="9"/>
  <c r="N41" i="9"/>
  <c r="L37" i="9"/>
  <c r="O37" i="9"/>
  <c r="N37" i="9"/>
  <c r="L34" i="9"/>
  <c r="O34" i="9"/>
  <c r="N34" i="9"/>
  <c r="L30" i="9"/>
  <c r="L26" i="9"/>
  <c r="N26" i="9"/>
  <c r="O26" i="9"/>
  <c r="O22" i="9"/>
  <c r="N22" i="9"/>
  <c r="L22" i="9"/>
  <c r="O18" i="9"/>
  <c r="N18" i="9"/>
  <c r="L18" i="9"/>
  <c r="N18" i="8"/>
  <c r="M18" i="8"/>
  <c r="L18" i="8"/>
  <c r="O18" i="8"/>
  <c r="O36" i="7"/>
  <c r="N36" i="7"/>
  <c r="L36" i="7"/>
  <c r="M32" i="7"/>
  <c r="L32" i="7"/>
  <c r="O32" i="7"/>
  <c r="N32" i="7"/>
  <c r="L26" i="7"/>
  <c r="O26" i="7"/>
  <c r="N26" i="7"/>
  <c r="O22" i="7"/>
  <c r="N22" i="7"/>
  <c r="L22" i="7"/>
  <c r="N18" i="7"/>
  <c r="L18" i="7"/>
  <c r="O18" i="7"/>
  <c r="L24" i="6"/>
  <c r="O24" i="6"/>
  <c r="N24" i="6"/>
  <c r="O20" i="6"/>
  <c r="N20" i="6"/>
  <c r="L20" i="6"/>
  <c r="M14" i="10"/>
  <c r="M15" i="10"/>
  <c r="M19" i="10"/>
  <c r="M23" i="10"/>
  <c r="M27" i="10"/>
  <c r="M31" i="10"/>
  <c r="M35" i="10"/>
  <c r="M39" i="10"/>
  <c r="M43" i="10"/>
  <c r="M47" i="10"/>
  <c r="M51" i="10"/>
  <c r="M55" i="10"/>
  <c r="M59" i="10"/>
  <c r="M63" i="10"/>
  <c r="M69" i="10"/>
  <c r="M73" i="10"/>
  <c r="M76" i="10"/>
  <c r="M80" i="10"/>
  <c r="M84" i="10"/>
  <c r="M89" i="10"/>
  <c r="M93" i="10"/>
  <c r="M30" i="9"/>
  <c r="M45" i="9"/>
  <c r="M41" i="9"/>
  <c r="M37" i="9"/>
  <c r="M22" i="9"/>
  <c r="M18" i="7"/>
  <c r="O14" i="11"/>
  <c r="K20" i="4"/>
  <c r="M34" i="4"/>
  <c r="P34" i="4" s="1"/>
  <c r="M45" i="4"/>
  <c r="P45" i="4" s="1"/>
  <c r="K51" i="4"/>
  <c r="M69" i="4"/>
  <c r="M73" i="4"/>
  <c r="P73" i="4" s="1"/>
  <c r="K75" i="4"/>
  <c r="M24" i="5"/>
  <c r="P24" i="5" s="1"/>
  <c r="K24" i="5"/>
  <c r="M27" i="4"/>
  <c r="P27" i="4" s="1"/>
  <c r="M30" i="4"/>
  <c r="M38" i="4"/>
  <c r="M46" i="4"/>
  <c r="P46" i="4" s="1"/>
  <c r="M53" i="4"/>
  <c r="M56" i="4"/>
  <c r="M60" i="4"/>
  <c r="M63" i="4"/>
  <c r="M70" i="4"/>
  <c r="M77" i="4"/>
  <c r="M80" i="4"/>
  <c r="M84" i="4"/>
  <c r="M29" i="5"/>
  <c r="P29" i="5" s="1"/>
  <c r="K29" i="5"/>
  <c r="M17" i="5"/>
  <c r="P17" i="5" s="1"/>
  <c r="K17" i="5"/>
  <c r="M32" i="5"/>
  <c r="P32" i="5" s="1"/>
  <c r="K32" i="5"/>
  <c r="K18" i="5"/>
  <c r="K25" i="5"/>
  <c r="K30" i="5"/>
  <c r="K33" i="5"/>
  <c r="M19" i="12"/>
  <c r="K19" i="12"/>
  <c r="K21" i="12"/>
  <c r="M21" i="12"/>
  <c r="P21" i="12" s="1"/>
  <c r="M23" i="12"/>
  <c r="K23" i="12"/>
  <c r="K25" i="12"/>
  <c r="M25" i="12"/>
  <c r="M27" i="12"/>
  <c r="K27" i="12"/>
  <c r="K15" i="12"/>
  <c r="M17" i="12"/>
  <c r="K22" i="11"/>
  <c r="M22" i="11"/>
  <c r="K18" i="11"/>
  <c r="M18" i="11"/>
  <c r="M27" i="11"/>
  <c r="P27" i="11" s="1"/>
  <c r="K36" i="11"/>
  <c r="M36" i="11"/>
  <c r="M23" i="11"/>
  <c r="K30" i="11"/>
  <c r="M30" i="11"/>
  <c r="P30" i="11" s="1"/>
  <c r="K26" i="11"/>
  <c r="M26" i="11"/>
  <c r="M16" i="10"/>
  <c r="K16" i="10"/>
  <c r="M24" i="10"/>
  <c r="K24" i="10"/>
  <c r="M32" i="10"/>
  <c r="P32" i="10" s="1"/>
  <c r="K32" i="10"/>
  <c r="M40" i="10"/>
  <c r="P40" i="10" s="1"/>
  <c r="K40" i="10"/>
  <c r="M48" i="10"/>
  <c r="K48" i="10"/>
  <c r="M56" i="10"/>
  <c r="P56" i="10" s="1"/>
  <c r="K56" i="10"/>
  <c r="M64" i="10"/>
  <c r="P64" i="10" s="1"/>
  <c r="K64" i="10"/>
  <c r="M74" i="10"/>
  <c r="K74" i="10"/>
  <c r="M81" i="10"/>
  <c r="P81" i="10" s="1"/>
  <c r="K81" i="10"/>
  <c r="M90" i="10"/>
  <c r="P90" i="10" s="1"/>
  <c r="K90" i="10"/>
  <c r="K22" i="7"/>
  <c r="M22" i="7"/>
  <c r="K36" i="7"/>
  <c r="M36" i="7"/>
  <c r="M15" i="6"/>
  <c r="K15" i="6"/>
  <c r="M26" i="9"/>
  <c r="K26" i="9"/>
  <c r="M34" i="9"/>
  <c r="K34" i="9"/>
  <c r="M42" i="9"/>
  <c r="K42" i="9"/>
  <c r="K19" i="10"/>
  <c r="K27" i="10"/>
  <c r="K35" i="10"/>
  <c r="P36" i="10"/>
  <c r="K43" i="10"/>
  <c r="K51" i="10"/>
  <c r="K59" i="10"/>
  <c r="K69" i="10"/>
  <c r="K76" i="10"/>
  <c r="K84" i="10"/>
  <c r="K93" i="10"/>
  <c r="M18" i="9"/>
  <c r="K18" i="9"/>
  <c r="M23" i="9"/>
  <c r="K23" i="9"/>
  <c r="K45" i="9"/>
  <c r="M26" i="7"/>
  <c r="K26" i="7"/>
  <c r="K33" i="7"/>
  <c r="M33" i="7"/>
  <c r="P33" i="7" s="1"/>
  <c r="M15" i="9"/>
  <c r="M32" i="9"/>
  <c r="K24" i="7"/>
  <c r="K34" i="7"/>
  <c r="M17" i="6"/>
  <c r="K17" i="6"/>
  <c r="M25" i="6"/>
  <c r="K25" i="6"/>
  <c r="M21" i="6"/>
  <c r="K21" i="6"/>
  <c r="N36" i="5"/>
  <c r="G17" i="2" s="1"/>
  <c r="P49" i="4"/>
  <c r="N14" i="9"/>
  <c r="L14" i="9"/>
  <c r="O92" i="10"/>
  <c r="N92" i="10"/>
  <c r="O88" i="10"/>
  <c r="N88" i="10"/>
  <c r="O83" i="10"/>
  <c r="N83" i="10"/>
  <c r="O79" i="10"/>
  <c r="N79" i="10"/>
  <c r="O75" i="10"/>
  <c r="N75" i="10"/>
  <c r="O72" i="10"/>
  <c r="N72" i="10"/>
  <c r="O68" i="10"/>
  <c r="N68" i="10"/>
  <c r="O62" i="10"/>
  <c r="N62" i="10"/>
  <c r="O58" i="10"/>
  <c r="N58" i="10"/>
  <c r="O54" i="10"/>
  <c r="N54" i="10"/>
  <c r="O50" i="10"/>
  <c r="N50" i="10"/>
  <c r="O46" i="10"/>
  <c r="N46" i="10"/>
  <c r="O42" i="10"/>
  <c r="N42" i="10"/>
  <c r="O38" i="10"/>
  <c r="N38" i="10"/>
  <c r="O34" i="10"/>
  <c r="N34" i="10"/>
  <c r="O30" i="10"/>
  <c r="N30" i="10"/>
  <c r="O26" i="10"/>
  <c r="N26" i="10"/>
  <c r="O22" i="10"/>
  <c r="N22" i="10"/>
  <c r="O18" i="10"/>
  <c r="N18" i="10"/>
  <c r="M14" i="9"/>
  <c r="O44" i="9"/>
  <c r="N44" i="9"/>
  <c r="O40" i="9"/>
  <c r="N40" i="9"/>
  <c r="O36" i="9"/>
  <c r="N36" i="9"/>
  <c r="L36" i="9"/>
  <c r="O33" i="9"/>
  <c r="N33" i="9"/>
  <c r="L29" i="9"/>
  <c r="O29" i="9"/>
  <c r="L25" i="9"/>
  <c r="O25" i="9"/>
  <c r="O21" i="9"/>
  <c r="N21" i="9"/>
  <c r="L16" i="9"/>
  <c r="O16" i="9"/>
  <c r="O17" i="8"/>
  <c r="N17" i="8"/>
  <c r="M17" i="8"/>
  <c r="L17" i="8"/>
  <c r="L35" i="7"/>
  <c r="N35" i="7"/>
  <c r="O35" i="7"/>
  <c r="N31" i="7"/>
  <c r="L31" i="7"/>
  <c r="N29" i="7"/>
  <c r="O29" i="7"/>
  <c r="L29" i="7"/>
  <c r="L25" i="7"/>
  <c r="O25" i="7"/>
  <c r="N25" i="7"/>
  <c r="L21" i="7"/>
  <c r="O21" i="7"/>
  <c r="N21" i="7"/>
  <c r="L17" i="7"/>
  <c r="N17" i="7"/>
  <c r="O17" i="7"/>
  <c r="M27" i="6"/>
  <c r="L27" i="6"/>
  <c r="O27" i="6"/>
  <c r="N27" i="6"/>
  <c r="M23" i="6"/>
  <c r="L23" i="6"/>
  <c r="O23" i="6"/>
  <c r="N23" i="6"/>
  <c r="M19" i="6"/>
  <c r="L19" i="6"/>
  <c r="O19" i="6"/>
  <c r="N19" i="6"/>
  <c r="M16" i="6"/>
  <c r="L16" i="6"/>
  <c r="O16" i="6"/>
  <c r="N16" i="6"/>
  <c r="M29" i="9"/>
  <c r="M25" i="7"/>
  <c r="M21" i="9"/>
  <c r="M25" i="9"/>
  <c r="M44" i="9"/>
  <c r="M18" i="10"/>
  <c r="M22" i="10"/>
  <c r="M26" i="10"/>
  <c r="M34" i="10"/>
  <c r="M38" i="10"/>
  <c r="M42" i="10"/>
  <c r="M50" i="10"/>
  <c r="M54" i="10"/>
  <c r="M58" i="10"/>
  <c r="M68" i="10"/>
  <c r="M72" i="10"/>
  <c r="M75" i="10"/>
  <c r="M83" i="10"/>
  <c r="M88" i="10"/>
  <c r="M92" i="10"/>
  <c r="M36" i="9"/>
  <c r="M40" i="9"/>
  <c r="M17" i="7"/>
  <c r="M21" i="7"/>
  <c r="M31" i="7"/>
  <c r="M35" i="7"/>
  <c r="M29" i="7"/>
  <c r="P42" i="4"/>
  <c r="L36" i="5"/>
  <c r="I17" i="2" s="1"/>
  <c r="P57" i="4"/>
  <c r="P31" i="4"/>
  <c r="P64" i="4"/>
  <c r="P27" i="5"/>
  <c r="P39" i="4"/>
  <c r="P51" i="4"/>
  <c r="P68" i="4"/>
  <c r="P58" i="13"/>
  <c r="P16" i="12"/>
  <c r="P27" i="9"/>
  <c r="M14" i="11"/>
  <c r="O14" i="7"/>
  <c r="N14" i="11"/>
  <c r="M15" i="5"/>
  <c r="P15" i="5" s="1"/>
  <c r="M20" i="5"/>
  <c r="P20" i="5" s="1"/>
  <c r="M22" i="5"/>
  <c r="P22" i="5" s="1"/>
  <c r="M28" i="5"/>
  <c r="M31" i="5"/>
  <c r="P31" i="5" s="1"/>
  <c r="M35" i="5"/>
  <c r="P35" i="5" s="1"/>
  <c r="K17" i="13"/>
  <c r="M17" i="13"/>
  <c r="P17" i="13" s="1"/>
  <c r="K25" i="13"/>
  <c r="M25" i="13"/>
  <c r="K32" i="13"/>
  <c r="M32" i="13"/>
  <c r="P32" i="13" s="1"/>
  <c r="K44" i="13"/>
  <c r="M44" i="13"/>
  <c r="P44" i="13" s="1"/>
  <c r="M16" i="13"/>
  <c r="K16" i="13"/>
  <c r="M23" i="13"/>
  <c r="P23" i="13" s="1"/>
  <c r="K23" i="13"/>
  <c r="M30" i="13"/>
  <c r="K30" i="13"/>
  <c r="K14" i="13"/>
  <c r="M14" i="13"/>
  <c r="P14" i="13" s="1"/>
  <c r="K21" i="13"/>
  <c r="M21" i="13"/>
  <c r="K28" i="13"/>
  <c r="M28" i="13"/>
  <c r="P28" i="13" s="1"/>
  <c r="K36" i="13"/>
  <c r="M36" i="13"/>
  <c r="P36" i="13" s="1"/>
  <c r="M19" i="13"/>
  <c r="P19" i="13" s="1"/>
  <c r="K19" i="13"/>
  <c r="M27" i="13"/>
  <c r="K27" i="13"/>
  <c r="M34" i="13"/>
  <c r="K34" i="13"/>
  <c r="K40" i="13"/>
  <c r="M40" i="13"/>
  <c r="K38" i="13"/>
  <c r="K42" i="13"/>
  <c r="K46" i="13"/>
  <c r="M50" i="13"/>
  <c r="K52" i="13"/>
  <c r="M55" i="13"/>
  <c r="K58" i="13"/>
  <c r="M60" i="13"/>
  <c r="K62" i="13"/>
  <c r="M64" i="13"/>
  <c r="K66" i="13"/>
  <c r="M68" i="13"/>
  <c r="M14" i="12"/>
  <c r="K16" i="12"/>
  <c r="M18" i="12"/>
  <c r="P18" i="12" s="1"/>
  <c r="K20" i="12"/>
  <c r="M22" i="12"/>
  <c r="K24" i="12"/>
  <c r="M26" i="12"/>
  <c r="M16" i="11"/>
  <c r="M20" i="11"/>
  <c r="M24" i="11"/>
  <c r="M28" i="11"/>
  <c r="M34" i="11"/>
  <c r="K14" i="10"/>
  <c r="K18" i="10"/>
  <c r="K22" i="10"/>
  <c r="K26" i="10"/>
  <c r="K34" i="10"/>
  <c r="K42" i="10"/>
  <c r="K50" i="10"/>
  <c r="K58" i="10"/>
  <c r="K68" i="10"/>
  <c r="K75" i="10"/>
  <c r="K83" i="10"/>
  <c r="K92" i="10"/>
  <c r="M16" i="9"/>
  <c r="K16" i="9"/>
  <c r="M28" i="9"/>
  <c r="P28" i="9" s="1"/>
  <c r="M43" i="9"/>
  <c r="M24" i="9"/>
  <c r="P24" i="9" s="1"/>
  <c r="K25" i="9"/>
  <c r="M39" i="9"/>
  <c r="K40" i="9"/>
  <c r="K23" i="7"/>
  <c r="M23" i="7"/>
  <c r="M19" i="8"/>
  <c r="P19" i="8" s="1"/>
  <c r="K19" i="8"/>
  <c r="K20" i="7"/>
  <c r="K14" i="7"/>
  <c r="M14" i="7"/>
  <c r="M15" i="7"/>
  <c r="K15" i="7"/>
  <c r="K27" i="7"/>
  <c r="M27" i="7"/>
  <c r="P27" i="7" s="1"/>
  <c r="M28" i="7"/>
  <c r="P28" i="7" s="1"/>
  <c r="K28" i="7"/>
  <c r="M20" i="6"/>
  <c r="K20" i="6"/>
  <c r="M24" i="6"/>
  <c r="K24" i="6"/>
  <c r="N85" i="4"/>
  <c r="G16" i="2" s="1"/>
  <c r="K26" i="4"/>
  <c r="K29" i="4"/>
  <c r="K31" i="4"/>
  <c r="K50" i="4"/>
  <c r="K54" i="4"/>
  <c r="K57" i="4"/>
  <c r="K64" i="4"/>
  <c r="K74" i="4"/>
  <c r="K19" i="4"/>
  <c r="K36" i="4"/>
  <c r="K40" i="4"/>
  <c r="K43" i="4"/>
  <c r="K47" i="4"/>
  <c r="K61" i="4"/>
  <c r="K67" i="4"/>
  <c r="K71" i="4"/>
  <c r="K81" i="4"/>
  <c r="L85" i="4"/>
  <c r="I16" i="2" s="1"/>
  <c r="K79" i="10" l="1"/>
  <c r="K46" i="10"/>
  <c r="P22" i="12"/>
  <c r="P60" i="4"/>
  <c r="M25" i="10"/>
  <c r="P24" i="12"/>
  <c r="K62" i="10"/>
  <c r="K30" i="10"/>
  <c r="M33" i="9"/>
  <c r="P17" i="12"/>
  <c r="P25" i="12"/>
  <c r="P27" i="13"/>
  <c r="P52" i="13"/>
  <c r="P38" i="13"/>
  <c r="P34" i="7"/>
  <c r="P33" i="13"/>
  <c r="P21" i="13"/>
  <c r="P16" i="13"/>
  <c r="P66" i="13"/>
  <c r="P55" i="13"/>
  <c r="P42" i="13"/>
  <c r="P26" i="12"/>
  <c r="P30" i="13"/>
  <c r="M20" i="13"/>
  <c r="P20" i="13" s="1"/>
  <c r="P25" i="13"/>
  <c r="P18" i="5"/>
  <c r="P60" i="13"/>
  <c r="P36" i="11"/>
  <c r="L69" i="13"/>
  <c r="I25" i="2" s="1"/>
  <c r="P23" i="7"/>
  <c r="P15" i="7"/>
  <c r="P42" i="9"/>
  <c r="P48" i="10"/>
  <c r="P25" i="5"/>
  <c r="P23" i="9"/>
  <c r="P38" i="4"/>
  <c r="P34" i="13"/>
  <c r="P24" i="6"/>
  <c r="P46" i="13"/>
  <c r="P50" i="4"/>
  <c r="P19" i="4"/>
  <c r="P71" i="4"/>
  <c r="P29" i="4"/>
  <c r="P74" i="4"/>
  <c r="P61" i="4"/>
  <c r="P54" i="4"/>
  <c r="P47" i="4"/>
  <c r="P26" i="4"/>
  <c r="P40" i="4"/>
  <c r="P80" i="4"/>
  <c r="P62" i="4"/>
  <c r="P84" i="4"/>
  <c r="P43" i="4"/>
  <c r="P36" i="4"/>
  <c r="P32" i="4"/>
  <c r="P83" i="4"/>
  <c r="P58" i="4"/>
  <c r="P77" i="4"/>
  <c r="P70" i="4"/>
  <c r="P56" i="4"/>
  <c r="P78" i="4"/>
  <c r="P40" i="13"/>
  <c r="P74" i="10"/>
  <c r="P63" i="4"/>
  <c r="P30" i="4"/>
  <c r="P20" i="6"/>
  <c r="P28" i="5"/>
  <c r="P35" i="11"/>
  <c r="P14" i="10"/>
  <c r="P15" i="9"/>
  <c r="P16" i="9"/>
  <c r="P93" i="10"/>
  <c r="P38" i="9"/>
  <c r="P76" i="10"/>
  <c r="P59" i="10"/>
  <c r="P43" i="10"/>
  <c r="P69" i="4"/>
  <c r="P53" i="4"/>
  <c r="K68" i="13"/>
  <c r="O68" i="13"/>
  <c r="P68" i="13" s="1"/>
  <c r="K30" i="7"/>
  <c r="O30" i="7"/>
  <c r="P30" i="7" s="1"/>
  <c r="O21" i="10"/>
  <c r="M21" i="10"/>
  <c r="M94" i="10" s="1"/>
  <c r="F22" i="2" s="1"/>
  <c r="O71" i="10"/>
  <c r="M71" i="10"/>
  <c r="M31" i="11"/>
  <c r="O31" i="11"/>
  <c r="O23" i="11"/>
  <c r="P23" i="11" s="1"/>
  <c r="O24" i="13"/>
  <c r="M24" i="13"/>
  <c r="P84" i="10"/>
  <c r="P69" i="10"/>
  <c r="P51" i="10"/>
  <c r="P18" i="6"/>
  <c r="P22" i="6"/>
  <c r="P21" i="6"/>
  <c r="K24" i="11"/>
  <c r="O24" i="11"/>
  <c r="P24" i="11" s="1"/>
  <c r="O20" i="10"/>
  <c r="P20" i="10" s="1"/>
  <c r="K20" i="10"/>
  <c r="K78" i="4"/>
  <c r="M17" i="10"/>
  <c r="M19" i="11"/>
  <c r="M43" i="13"/>
  <c r="K43" i="13"/>
  <c r="P20" i="7"/>
  <c r="P80" i="10"/>
  <c r="P63" i="10"/>
  <c r="P47" i="10"/>
  <c r="K34" i="11"/>
  <c r="O34" i="11"/>
  <c r="P34" i="11" s="1"/>
  <c r="K29" i="11"/>
  <c r="O29" i="11"/>
  <c r="P29" i="11" s="1"/>
  <c r="O78" i="10"/>
  <c r="M78" i="10"/>
  <c r="M46" i="9"/>
  <c r="F21" i="2" s="1"/>
  <c r="K16" i="8"/>
  <c r="O16" i="8"/>
  <c r="P16" i="8" s="1"/>
  <c r="P26" i="11"/>
  <c r="P25" i="6"/>
  <c r="M31" i="13"/>
  <c r="M47" i="13"/>
  <c r="M59" i="13"/>
  <c r="P89" i="10"/>
  <c r="P18" i="11"/>
  <c r="P36" i="9"/>
  <c r="P44" i="9"/>
  <c r="O14" i="6"/>
  <c r="P14" i="6" s="1"/>
  <c r="N28" i="6"/>
  <c r="G18" i="2" s="1"/>
  <c r="K17" i="11"/>
  <c r="O17" i="11"/>
  <c r="P17" i="11" s="1"/>
  <c r="K30" i="9"/>
  <c r="O30" i="9"/>
  <c r="P30" i="9" s="1"/>
  <c r="K28" i="11"/>
  <c r="O28" i="11"/>
  <c r="P28" i="11" s="1"/>
  <c r="O28" i="10"/>
  <c r="P28" i="10" s="1"/>
  <c r="M63" i="13"/>
  <c r="O63" i="13"/>
  <c r="O37" i="10"/>
  <c r="P37" i="10" s="1"/>
  <c r="O53" i="10"/>
  <c r="P53" i="10" s="1"/>
  <c r="P86" i="10"/>
  <c r="N69" i="13"/>
  <c r="G25" i="2" s="1"/>
  <c r="O65" i="13"/>
  <c r="P65" i="13" s="1"/>
  <c r="O49" i="10"/>
  <c r="P49" i="10" s="1"/>
  <c r="K41" i="4"/>
  <c r="O82" i="10"/>
  <c r="P82" i="10" s="1"/>
  <c r="K65" i="4"/>
  <c r="K45" i="10"/>
  <c r="O15" i="11"/>
  <c r="K15" i="11"/>
  <c r="K58" i="4"/>
  <c r="M15" i="11"/>
  <c r="L28" i="6"/>
  <c r="I18" i="2" s="1"/>
  <c r="P21" i="9"/>
  <c r="N38" i="11"/>
  <c r="G23" i="2" s="1"/>
  <c r="P18" i="9"/>
  <c r="K26" i="13"/>
  <c r="O26" i="13"/>
  <c r="P26" i="13" s="1"/>
  <c r="K18" i="13"/>
  <c r="O18" i="13"/>
  <c r="P18" i="13" s="1"/>
  <c r="O85" i="10"/>
  <c r="P85" i="10" s="1"/>
  <c r="K85" i="10"/>
  <c r="K86" i="10"/>
  <c r="K71" i="10"/>
  <c r="P16" i="10"/>
  <c r="O91" i="10"/>
  <c r="P91" i="10" s="1"/>
  <c r="P27" i="12"/>
  <c r="P23" i="12"/>
  <c r="P19" i="12"/>
  <c r="O15" i="13"/>
  <c r="P15" i="13" s="1"/>
  <c r="K83" i="4"/>
  <c r="P26" i="9"/>
  <c r="P25" i="10"/>
  <c r="P29" i="10"/>
  <c r="P61" i="10"/>
  <c r="K20" i="11"/>
  <c r="O20" i="11"/>
  <c r="P20" i="11" s="1"/>
  <c r="K29" i="10"/>
  <c r="O57" i="10"/>
  <c r="P57" i="10" s="1"/>
  <c r="K61" i="10"/>
  <c r="P51" i="13"/>
  <c r="P32" i="7"/>
  <c r="P36" i="7"/>
  <c r="P31" i="10"/>
  <c r="P15" i="10"/>
  <c r="K65" i="10"/>
  <c r="O65" i="10"/>
  <c r="P65" i="10" s="1"/>
  <c r="K64" i="13"/>
  <c r="O64" i="13"/>
  <c r="P64" i="13" s="1"/>
  <c r="P23" i="6"/>
  <c r="K50" i="13"/>
  <c r="O50" i="13"/>
  <c r="P50" i="13" s="1"/>
  <c r="P31" i="7"/>
  <c r="O14" i="8"/>
  <c r="P14" i="8" s="1"/>
  <c r="K14" i="8"/>
  <c r="K32" i="9"/>
  <c r="O32" i="9"/>
  <c r="P32" i="9" s="1"/>
  <c r="K33" i="10"/>
  <c r="O33" i="10"/>
  <c r="P33" i="10" s="1"/>
  <c r="K43" i="9"/>
  <c r="O43" i="9"/>
  <c r="P43" i="9" s="1"/>
  <c r="K36" i="10"/>
  <c r="P25" i="9"/>
  <c r="P33" i="9"/>
  <c r="P27" i="6"/>
  <c r="O35" i="9"/>
  <c r="P35" i="9" s="1"/>
  <c r="P20" i="9"/>
  <c r="P75" i="10"/>
  <c r="P19" i="10"/>
  <c r="P35" i="10"/>
  <c r="P37" i="13"/>
  <c r="P41" i="13"/>
  <c r="K39" i="9"/>
  <c r="O39" i="9"/>
  <c r="P39" i="9" s="1"/>
  <c r="K26" i="6"/>
  <c r="O26" i="6"/>
  <c r="P26" i="6" s="1"/>
  <c r="K41" i="10"/>
  <c r="O41" i="10"/>
  <c r="P41" i="10" s="1"/>
  <c r="K34" i="5"/>
  <c r="K31" i="5"/>
  <c r="K70" i="4"/>
  <c r="K17" i="12"/>
  <c r="K32" i="4"/>
  <c r="K60" i="4"/>
  <c r="M53" i="13"/>
  <c r="P18" i="8"/>
  <c r="K30" i="4"/>
  <c r="K45" i="4"/>
  <c r="P29" i="13"/>
  <c r="P45" i="13"/>
  <c r="P56" i="13"/>
  <c r="P61" i="13"/>
  <c r="K80" i="4"/>
  <c r="K46" i="4"/>
  <c r="K24" i="13"/>
  <c r="K20" i="13"/>
  <c r="K73" i="4"/>
  <c r="K53" i="4"/>
  <c r="K56" i="4"/>
  <c r="K27" i="5"/>
  <c r="K22" i="5"/>
  <c r="P25" i="7"/>
  <c r="P16" i="6"/>
  <c r="N37" i="7"/>
  <c r="G19" i="2" s="1"/>
  <c r="L37" i="7"/>
  <c r="I19" i="2" s="1"/>
  <c r="N20" i="8"/>
  <c r="G20" i="2" s="1"/>
  <c r="P29" i="9"/>
  <c r="L46" i="9"/>
  <c r="I21" i="2" s="1"/>
  <c r="P18" i="7"/>
  <c r="P22" i="7"/>
  <c r="P73" i="10"/>
  <c r="P55" i="10"/>
  <c r="P39" i="10"/>
  <c r="P23" i="10"/>
  <c r="P58" i="10"/>
  <c r="P92" i="10"/>
  <c r="L94" i="10"/>
  <c r="I22" i="2" s="1"/>
  <c r="P14" i="9"/>
  <c r="P21" i="11"/>
  <c r="N28" i="12"/>
  <c r="G24" i="2" s="1"/>
  <c r="P17" i="6"/>
  <c r="L28" i="12"/>
  <c r="I24" i="2" s="1"/>
  <c r="K19" i="9"/>
  <c r="K31" i="11"/>
  <c r="P45" i="10"/>
  <c r="K59" i="4"/>
  <c r="K72" i="4"/>
  <c r="P83" i="10"/>
  <c r="P68" i="10"/>
  <c r="P50" i="10"/>
  <c r="P15" i="6"/>
  <c r="O16" i="11"/>
  <c r="P16" i="11" s="1"/>
  <c r="K38" i="9"/>
  <c r="K70" i="10"/>
  <c r="O70" i="10"/>
  <c r="P70" i="10" s="1"/>
  <c r="K52" i="10"/>
  <c r="O52" i="10"/>
  <c r="P52" i="10" s="1"/>
  <c r="K31" i="13"/>
  <c r="O31" i="13"/>
  <c r="P31" i="13" s="1"/>
  <c r="K20" i="5"/>
  <c r="K77" i="4"/>
  <c r="K63" i="4"/>
  <c r="K21" i="4"/>
  <c r="O55" i="4"/>
  <c r="P55" i="4" s="1"/>
  <c r="K55" i="4"/>
  <c r="K39" i="4"/>
  <c r="K28" i="4"/>
  <c r="K69" i="4"/>
  <c r="K42" i="4"/>
  <c r="K49" i="4"/>
  <c r="K35" i="5"/>
  <c r="K33" i="4"/>
  <c r="K35" i="4"/>
  <c r="K19" i="5"/>
  <c r="K15" i="5"/>
  <c r="K84" i="4"/>
  <c r="K28" i="5"/>
  <c r="N46" i="9"/>
  <c r="G21" i="2" s="1"/>
  <c r="P35" i="7"/>
  <c r="P24" i="10"/>
  <c r="P22" i="11"/>
  <c r="O22" i="13"/>
  <c r="K27" i="9"/>
  <c r="O67" i="13"/>
  <c r="P67" i="13" s="1"/>
  <c r="K67" i="13"/>
  <c r="K77" i="10"/>
  <c r="O77" i="10"/>
  <c r="P77" i="10" s="1"/>
  <c r="K60" i="10"/>
  <c r="O60" i="10"/>
  <c r="P60" i="10" s="1"/>
  <c r="K44" i="10"/>
  <c r="O44" i="10"/>
  <c r="K39" i="13"/>
  <c r="O39" i="13"/>
  <c r="P39" i="13" s="1"/>
  <c r="K35" i="13"/>
  <c r="O35" i="13"/>
  <c r="P35" i="13" s="1"/>
  <c r="O79" i="4"/>
  <c r="P79" i="4" s="1"/>
  <c r="K79" i="4"/>
  <c r="O66" i="4"/>
  <c r="P66" i="4" s="1"/>
  <c r="K66" i="4"/>
  <c r="K82" i="4"/>
  <c r="O82" i="4"/>
  <c r="P82" i="4" s="1"/>
  <c r="K48" i="4"/>
  <c r="O48" i="4"/>
  <c r="P48" i="4" s="1"/>
  <c r="K38" i="4"/>
  <c r="K34" i="4"/>
  <c r="K27" i="4"/>
  <c r="O31" i="9"/>
  <c r="K31" i="9"/>
  <c r="K59" i="13"/>
  <c r="O59" i="13"/>
  <c r="O44" i="4"/>
  <c r="P44" i="4" s="1"/>
  <c r="K44" i="4"/>
  <c r="O37" i="4"/>
  <c r="K37" i="4"/>
  <c r="K62" i="4"/>
  <c r="P34" i="9"/>
  <c r="K14" i="12"/>
  <c r="P22" i="9"/>
  <c r="K14" i="5"/>
  <c r="N94" i="10"/>
  <c r="G22" i="2" s="1"/>
  <c r="P37" i="9"/>
  <c r="P27" i="10"/>
  <c r="L20" i="8"/>
  <c r="I20" i="2" s="1"/>
  <c r="P46" i="10"/>
  <c r="P54" i="10"/>
  <c r="P62" i="10"/>
  <c r="P72" i="10"/>
  <c r="P79" i="10"/>
  <c r="P88" i="10"/>
  <c r="P26" i="7"/>
  <c r="P41" i="9"/>
  <c r="P17" i="7"/>
  <c r="P30" i="10"/>
  <c r="P38" i="10"/>
  <c r="P22" i="10"/>
  <c r="P40" i="9"/>
  <c r="P34" i="10"/>
  <c r="P18" i="10"/>
  <c r="L38" i="11"/>
  <c r="I23" i="2" s="1"/>
  <c r="P21" i="7"/>
  <c r="P42" i="10"/>
  <c r="P26" i="10"/>
  <c r="P17" i="8"/>
  <c r="P19" i="6"/>
  <c r="P29" i="7"/>
  <c r="P14" i="11"/>
  <c r="M37" i="7"/>
  <c r="F19" i="2" s="1"/>
  <c r="P14" i="7"/>
  <c r="M28" i="6"/>
  <c r="F18" i="2" s="1"/>
  <c r="M36" i="5"/>
  <c r="F17" i="2" s="1"/>
  <c r="M20" i="8"/>
  <c r="F20" i="2" s="1"/>
  <c r="P14" i="12"/>
  <c r="M85" i="4"/>
  <c r="F16" i="2" s="1"/>
  <c r="P59" i="13" l="1"/>
  <c r="P21" i="10"/>
  <c r="P71" i="10"/>
  <c r="P78" i="10"/>
  <c r="K21" i="10"/>
  <c r="K23" i="11"/>
  <c r="P31" i="11"/>
  <c r="P24" i="13"/>
  <c r="K78" i="10"/>
  <c r="P63" i="13"/>
  <c r="K63" i="13"/>
  <c r="O43" i="13"/>
  <c r="P43" i="13" s="1"/>
  <c r="O17" i="10"/>
  <c r="P17" i="10" s="1"/>
  <c r="K17" i="10"/>
  <c r="O19" i="11"/>
  <c r="P19" i="11" s="1"/>
  <c r="K19" i="11"/>
  <c r="M28" i="12"/>
  <c r="F24" i="2" s="1"/>
  <c r="M38" i="11"/>
  <c r="F23" i="2" s="1"/>
  <c r="O47" i="13"/>
  <c r="P47" i="13" s="1"/>
  <c r="K47" i="13"/>
  <c r="K53" i="10"/>
  <c r="K37" i="10"/>
  <c r="P15" i="11"/>
  <c r="M69" i="13"/>
  <c r="F25" i="2" s="1"/>
  <c r="O53" i="13"/>
  <c r="P53" i="13" s="1"/>
  <c r="K53" i="13"/>
  <c r="O37" i="7"/>
  <c r="H19" i="2" s="1"/>
  <c r="P37" i="4"/>
  <c r="P85" i="4" s="1"/>
  <c r="E16" i="2" s="1"/>
  <c r="A16" i="2" s="1"/>
  <c r="O85" i="4"/>
  <c r="H16" i="2" s="1"/>
  <c r="P44" i="10"/>
  <c r="P31" i="9"/>
  <c r="P22" i="13"/>
  <c r="O20" i="8"/>
  <c r="H20" i="2" s="1"/>
  <c r="P20" i="8"/>
  <c r="N9" i="8" s="1"/>
  <c r="O28" i="6"/>
  <c r="H18" i="2" s="1"/>
  <c r="O36" i="5"/>
  <c r="H17" i="2" s="1"/>
  <c r="P36" i="5"/>
  <c r="E17" i="2" s="1"/>
  <c r="A17" i="2" s="1"/>
  <c r="P37" i="7"/>
  <c r="E19" i="2" s="1"/>
  <c r="A19" i="2" s="1"/>
  <c r="P28" i="6"/>
  <c r="N9" i="6" s="1"/>
  <c r="P94" i="10" l="1"/>
  <c r="E22" i="2" s="1"/>
  <c r="A22" i="2" s="1"/>
  <c r="B22" i="2" s="1"/>
  <c r="O94" i="10"/>
  <c r="H22" i="2" s="1"/>
  <c r="B16" i="2"/>
  <c r="D1" i="4"/>
  <c r="B17" i="2"/>
  <c r="D1" i="5"/>
  <c r="B19" i="2"/>
  <c r="D1" i="7"/>
  <c r="N9" i="4"/>
  <c r="O46" i="9"/>
  <c r="H21" i="2" s="1"/>
  <c r="O38" i="11"/>
  <c r="H23" i="2" s="1"/>
  <c r="P46" i="9"/>
  <c r="N9" i="9" s="1"/>
  <c r="O28" i="12"/>
  <c r="H24" i="2" s="1"/>
  <c r="P28" i="12"/>
  <c r="N9" i="12" s="1"/>
  <c r="O69" i="13"/>
  <c r="H25" i="2" s="1"/>
  <c r="E18" i="2"/>
  <c r="A18" i="2" s="1"/>
  <c r="N9" i="5"/>
  <c r="P38" i="11"/>
  <c r="E23" i="2" s="1"/>
  <c r="A23" i="2" s="1"/>
  <c r="P69" i="13"/>
  <c r="N9" i="13" s="1"/>
  <c r="N9" i="7"/>
  <c r="E20" i="2"/>
  <c r="A20" i="2" s="1"/>
  <c r="D1" i="10" l="1"/>
  <c r="N9" i="10"/>
  <c r="B18" i="2"/>
  <c r="D1" i="6"/>
  <c r="B20" i="2"/>
  <c r="D1" i="8"/>
  <c r="B23" i="2"/>
  <c r="D1" i="11"/>
  <c r="E21" i="2"/>
  <c r="A21" i="2" s="1"/>
  <c r="E24" i="2"/>
  <c r="A24" i="2" s="1"/>
  <c r="N9" i="11"/>
  <c r="E25" i="2"/>
  <c r="A25" i="2" s="1"/>
  <c r="B24" i="2" l="1"/>
  <c r="D1" i="12"/>
  <c r="B21" i="2"/>
  <c r="D1" i="9"/>
  <c r="B25" i="2"/>
  <c r="D1" i="13"/>
  <c r="H14" i="3"/>
  <c r="N26" i="3"/>
  <c r="L26" i="3"/>
  <c r="H26" i="3"/>
  <c r="N25" i="3"/>
  <c r="L25" i="3"/>
  <c r="H25" i="3"/>
  <c r="N24" i="3"/>
  <c r="L24" i="3"/>
  <c r="H24" i="3"/>
  <c r="N23" i="3"/>
  <c r="L23" i="3"/>
  <c r="H23" i="3"/>
  <c r="N22" i="3"/>
  <c r="L22" i="3"/>
  <c r="H22" i="3"/>
  <c r="N21" i="3"/>
  <c r="L21" i="3"/>
  <c r="H21" i="3"/>
  <c r="N20" i="3"/>
  <c r="L20" i="3"/>
  <c r="H20" i="3"/>
  <c r="N19" i="3"/>
  <c r="L19" i="3"/>
  <c r="H19" i="3"/>
  <c r="N18" i="3"/>
  <c r="L18" i="3"/>
  <c r="H18" i="3"/>
  <c r="N17" i="3"/>
  <c r="L17" i="3"/>
  <c r="H17" i="3"/>
  <c r="N16" i="3"/>
  <c r="L16" i="3"/>
  <c r="H16" i="3"/>
  <c r="N15" i="3"/>
  <c r="L15" i="3"/>
  <c r="H15" i="3"/>
  <c r="N14" i="3"/>
  <c r="M14" i="3"/>
  <c r="L14" i="3"/>
  <c r="O15" i="3" l="1"/>
  <c r="M16" i="3"/>
  <c r="P16" i="3" s="1"/>
  <c r="O16" i="3"/>
  <c r="M17" i="3"/>
  <c r="O17" i="3"/>
  <c r="O18" i="3"/>
  <c r="O19" i="3"/>
  <c r="M20" i="3"/>
  <c r="O20" i="3"/>
  <c r="M21" i="3"/>
  <c r="O21" i="3"/>
  <c r="O22" i="3"/>
  <c r="O23" i="3"/>
  <c r="M24" i="3"/>
  <c r="O24" i="3"/>
  <c r="M25" i="3"/>
  <c r="O25" i="3"/>
  <c r="O26" i="3"/>
  <c r="O14" i="3"/>
  <c r="P14" i="3" s="1"/>
  <c r="M18" i="3"/>
  <c r="M22" i="3"/>
  <c r="M26" i="3"/>
  <c r="L27" i="3"/>
  <c r="M15" i="3"/>
  <c r="M19" i="3"/>
  <c r="M23" i="3"/>
  <c r="N27" i="3"/>
  <c r="P26" i="3" l="1"/>
  <c r="P18" i="3"/>
  <c r="P21" i="3"/>
  <c r="P22" i="3"/>
  <c r="P25" i="3"/>
  <c r="P20" i="3"/>
  <c r="P17" i="3"/>
  <c r="K20" i="3"/>
  <c r="P24" i="3"/>
  <c r="K17" i="3"/>
  <c r="K25" i="3"/>
  <c r="P15" i="3"/>
  <c r="P23" i="3"/>
  <c r="P19" i="3"/>
  <c r="G15" i="2"/>
  <c r="K21" i="3"/>
  <c r="K16" i="3"/>
  <c r="K24" i="3"/>
  <c r="K23" i="3"/>
  <c r="K19" i="3"/>
  <c r="K15" i="3"/>
  <c r="K26" i="3"/>
  <c r="K22" i="3"/>
  <c r="K18" i="3"/>
  <c r="K14" i="3"/>
  <c r="I15" i="2"/>
  <c r="M27" i="3"/>
  <c r="P27" i="3" l="1"/>
  <c r="O27" i="3"/>
  <c r="F15" i="2"/>
  <c r="H15" i="2" l="1"/>
  <c r="N9" i="3"/>
  <c r="E15" i="2"/>
  <c r="A15" i="2" s="1"/>
  <c r="B15" i="2" l="1"/>
  <c r="D1" i="3"/>
  <c r="I26" i="2"/>
  <c r="H26" i="2"/>
  <c r="G26" i="2"/>
  <c r="F26" i="2"/>
  <c r="E26" i="2"/>
  <c r="E29" i="2" s="1"/>
  <c r="D11" i="2" l="1"/>
  <c r="E27" i="2"/>
  <c r="E28" i="2" s="1"/>
  <c r="E30" i="2" l="1"/>
  <c r="D10" i="2" l="1"/>
  <c r="C26" i="1"/>
  <c r="C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B13" authorId="0" shapeId="0" xr:uid="{00000000-0006-0000-00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Ar detalizēta informācija, par tāmju aizpildīšanu var iepazīties altum.lv
ALTUM Forma 2 sistēma atpazīst un darbojas tikai ar altum.lv publicētajām tāmju sagatavēm.
Tel. 67774064</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A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B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2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3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4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5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6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7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8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9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<sst xmlns="http://schemas.openxmlformats.org/spreadsheetml/2006/main" count="1477" uniqueCount="664">
  <si>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</si>
  <si>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</si>
  <si>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</si>
  <si>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</si>
  <si>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</si>
  <si>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</si>
  <si>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</si>
  <si>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</si>
  <si>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</si>
  <si>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</si>
  <si>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</si>
  <si>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</si>
  <si>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</si>
  <si>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</si>
  <si>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</si>
  <si>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</si>
  <si>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</si>
  <si>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</si>
  <si>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</si>
  <si>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</si>
  <si>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</si>
  <si>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</si>
  <si>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</si>
  <si>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</si>
  <si>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</si>
  <si>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</si>
  <si>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</si>
  <si>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</si>
  <si>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</si>
  <si>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</si>
  <si>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</si>
  <si>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</si>
  <si>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</si>
  <si>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</si>
  <si>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</si>
  <si>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</si>
  <si>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</si>
  <si>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</si>
  <si>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</si>
  <si>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</si>
  <si>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</si>
  <si>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</si>
  <si>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</si>
  <si>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</si>
  <si>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</si>
  <si>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</si>
  <si>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</si>
  <si>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</si>
  <si>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</si>
  <si>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</si>
  <si>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</si>
  <si>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</si>
  <si>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</si>
  <si>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</si>
  <si>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</si>
  <si>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Daudzdzīvokļu dzīvojamās mājas atjaunošana, Toma ielā 47 (1-6), Liepājā</t>
  </si>
  <si>
    <t>Toma iela 47 (1-6), Liepāja</t>
  </si>
  <si>
    <t>2018/3-62/444</t>
  </si>
  <si>
    <t>Daudzdzīvokļu dzīvojamās mājas energoefektivitātes paaugstināšanas pasākumi Toma ielā 47 (1-6), Liepājā</t>
  </si>
  <si>
    <t>Finanšu rezerve</t>
  </si>
  <si>
    <t>Ievērībai!</t>
  </si>
  <si>
    <t>Pretendents ir tiesīgs izmantot tikai Pasūtītāja pievienoto būvizmaksu noteikšanas tāmes veidni.</t>
  </si>
  <si>
    <t>Piezīme:</t>
  </si>
  <si>
    <t xml:space="preserve">• Siltināšanas un apmešanas darbi veicami saskaņā ar ETAG 004 „Eiropas tehniskā apstiprinājuma pamatnostādne ārējās siltumizolācijas sistēmām un apmetumam” </t>
  </si>
  <si>
    <t>• Visiem būvmateriāliem jābūt marķētiem ar CE zīmi.</t>
  </si>
  <si>
    <t>1.1</t>
  </si>
  <si>
    <t>Pagaidu žogs, h=2 m</t>
  </si>
  <si>
    <t>m</t>
  </si>
  <si>
    <t>1.2</t>
  </si>
  <si>
    <t>Ieeju aizsargjumtiņi - 2 gab</t>
  </si>
  <si>
    <t>m2</t>
  </si>
  <si>
    <t>1.3</t>
  </si>
  <si>
    <t>Būvtāfeles montaža</t>
  </si>
  <si>
    <t>gab</t>
  </si>
  <si>
    <t>1.4</t>
  </si>
  <si>
    <t>Brīdinājuma zīmes</t>
  </si>
  <si>
    <t>kompl</t>
  </si>
  <si>
    <t>1.5</t>
  </si>
  <si>
    <t>Ugunsdzēsības stends</t>
  </si>
  <si>
    <t>1.7</t>
  </si>
  <si>
    <t>Biotualete</t>
  </si>
  <si>
    <t>1.8</t>
  </si>
  <si>
    <t>Materiālu nokrautnes laukumi</t>
  </si>
  <si>
    <t>1.9</t>
  </si>
  <si>
    <t>Būvgružu konteineris</t>
  </si>
  <si>
    <t>1.10</t>
  </si>
  <si>
    <t>Būvgružu izvešana un utilizācija</t>
  </si>
  <si>
    <t>m3</t>
  </si>
  <si>
    <t>1.11</t>
  </si>
  <si>
    <t>1.12</t>
  </si>
  <si>
    <t>1.13</t>
  </si>
  <si>
    <t>1.14</t>
  </si>
  <si>
    <t>Sadzīves atkritumu konteineris</t>
  </si>
  <si>
    <t>Būvlaukums</t>
  </si>
  <si>
    <t>Ēkas būvkonstrukcijas</t>
  </si>
  <si>
    <t>Sagatvošanās darbi</t>
  </si>
  <si>
    <t>Bojāto spāru demontāža, l=6.2 m</t>
  </si>
  <si>
    <t>Bojātā jumta krēsla demontāža, h=2,1</t>
  </si>
  <si>
    <t>1.6</t>
  </si>
  <si>
    <t>Cokola/pamatu virsmas remonts</t>
  </si>
  <si>
    <t>Esošās cokola virsmas attīrīšana</t>
  </si>
  <si>
    <t>Blietēts šķembu slānis</t>
  </si>
  <si>
    <t>Betons C30/37, XC2/XF1</t>
  </si>
  <si>
    <t>Enkurs - vītņstienis d10 mm, s=200x200 mm</t>
  </si>
  <si>
    <t>kg</t>
  </si>
  <si>
    <t>Hidroizolācijas slānis</t>
  </si>
  <si>
    <t>Iekšējās sienas pamata remonts</t>
  </si>
  <si>
    <t>1.15</t>
  </si>
  <si>
    <t>1.16</t>
  </si>
  <si>
    <t>1.17</t>
  </si>
  <si>
    <t>1.18</t>
  </si>
  <si>
    <t>1.19</t>
  </si>
  <si>
    <t>1.20</t>
  </si>
  <si>
    <t>1.21</t>
  </si>
  <si>
    <t>1.22</t>
  </si>
  <si>
    <t>1.23</t>
  </si>
  <si>
    <t>1.24</t>
  </si>
  <si>
    <t>1.25</t>
  </si>
  <si>
    <t>1.26</t>
  </si>
  <si>
    <t xml:space="preserve">Koka sijas 180(h)x100 mm </t>
  </si>
  <si>
    <t>1.27</t>
  </si>
  <si>
    <t xml:space="preserve">Tērauda leņķis  105x105x90x3 </t>
  </si>
  <si>
    <t>1.28</t>
  </si>
  <si>
    <t>Koka lāgas 50(h)x100mm</t>
  </si>
  <si>
    <t>1.29</t>
  </si>
  <si>
    <t>Koka latas (pie katras sijas) 50x50 mm</t>
  </si>
  <si>
    <t>1.30</t>
  </si>
  <si>
    <t>Melno dēļu griesti 32(h)x100 mm</t>
  </si>
  <si>
    <t>1.31</t>
  </si>
  <si>
    <t>Keramzīta slānis, b=100 mm</t>
  </si>
  <si>
    <t>1.32</t>
  </si>
  <si>
    <t>1.33</t>
  </si>
  <si>
    <t>1.34</t>
  </si>
  <si>
    <t xml:space="preserve">Koka sijas 180(h)x150 mm </t>
  </si>
  <si>
    <t>1.35</t>
  </si>
  <si>
    <t>1.36</t>
  </si>
  <si>
    <t>1.37</t>
  </si>
  <si>
    <t>1.38</t>
  </si>
  <si>
    <t>1.39</t>
  </si>
  <si>
    <t>1.40</t>
  </si>
  <si>
    <t>Koka balsti (siju balstvietās starp pārseguma sijām)</t>
  </si>
  <si>
    <t>1.41</t>
  </si>
  <si>
    <t>1.42</t>
  </si>
  <si>
    <t>Jaunbūvējams jumta krēsla izbūve</t>
  </si>
  <si>
    <t>1.43</t>
  </si>
  <si>
    <t>Apakšējā vainagsija 100(h)x120mm</t>
  </si>
  <si>
    <t>1.44</t>
  </si>
  <si>
    <t>Augšējā vainagsija 150(h)x120mm</t>
  </si>
  <si>
    <t>1.45</t>
  </si>
  <si>
    <t>Stati, atgāžņi 120x120mm</t>
  </si>
  <si>
    <t>1.46</t>
  </si>
  <si>
    <t>1.47</t>
  </si>
  <si>
    <t xml:space="preserve">Tērauda leņķis  70x70x55x3 </t>
  </si>
  <si>
    <t>1.48</t>
  </si>
  <si>
    <t>Jumta stāva pārseguma konstrukciju izbūve</t>
  </si>
  <si>
    <t>Koka pārseguma sijas 135(h)x75 mm</t>
  </si>
  <si>
    <t>Koka pārseguma sijas 135(h)x50 mm</t>
  </si>
  <si>
    <t>Koka pārseguma sijas 135(h)x100 mm</t>
  </si>
  <si>
    <t>Esošo pārseguma siju daļēja demontāža, izmiju izbūve ap dūmvadu</t>
  </si>
  <si>
    <t>1.56</t>
  </si>
  <si>
    <t>Jumta konstrukciju izbūve</t>
  </si>
  <si>
    <t>1.57</t>
  </si>
  <si>
    <t>Koka jumta spāres 135(h)x75 mm</t>
  </si>
  <si>
    <t>1.58</t>
  </si>
  <si>
    <t>Koka jumta spāres 135(h)x100 mm</t>
  </si>
  <si>
    <t>1.59</t>
  </si>
  <si>
    <t>Esošo spāru daļēja demontāža, izmiju izbūve ap dūmvadu</t>
  </si>
  <si>
    <t>1.60</t>
  </si>
  <si>
    <t>Koka uzlikas spārēm 200(h)x50mm</t>
  </si>
  <si>
    <t>1.61</t>
  </si>
  <si>
    <t>1.62</t>
  </si>
  <si>
    <t>Jaunu logu izbūve ārsienās (4 gab)</t>
  </si>
  <si>
    <t>1.63</t>
  </si>
  <si>
    <t xml:space="preserve">Esošo gulšņu demontāža </t>
  </si>
  <si>
    <t>1.64</t>
  </si>
  <si>
    <t>Jaunu koka statu, ailas siju montāža 120x120mm</t>
  </si>
  <si>
    <t>1.65</t>
  </si>
  <si>
    <t xml:space="preserve">Koka gulšņu montāža starp statiem </t>
  </si>
  <si>
    <t>1.66</t>
  </si>
  <si>
    <t>1.67</t>
  </si>
  <si>
    <t>1.68</t>
  </si>
  <si>
    <t>Ārsienas sienas posmu remots</t>
  </si>
  <si>
    <t>1.69</t>
  </si>
  <si>
    <t>1.70</t>
  </si>
  <si>
    <t xml:space="preserve">Esošo statu demontāža </t>
  </si>
  <si>
    <t>1.71</t>
  </si>
  <si>
    <t>Jaunu statu 120x120mm montāža (6 gab)</t>
  </si>
  <si>
    <t>Jaunu sienas gulšņu, b=120mm montāža (posmos starp statiem) (25 m2)</t>
  </si>
  <si>
    <t>Pirmā stāva stinguma sienas izbūve</t>
  </si>
  <si>
    <t>Hidroziolācijas slānis - bitumena ruļļu materiāls</t>
  </si>
  <si>
    <t>Koka stati, atgāžņi 120x120mm</t>
  </si>
  <si>
    <t xml:space="preserve">Augšējā vainagsija 150(h)x120mm </t>
  </si>
  <si>
    <t>Ķīmiskā enkurmasa (sienas enkurojumam pamatā)</t>
  </si>
  <si>
    <t>Sagatavošanās darbi</t>
  </si>
  <si>
    <t>Grunts izņemšana, cokola atrakšana, grunts izvešana</t>
  </si>
  <si>
    <t>Pamatu remonts</t>
  </si>
  <si>
    <t>Daļēja esošā ķieģeļu mūra pamata demontāža</t>
  </si>
  <si>
    <t>Koka karkasa ārsienas izbūve</t>
  </si>
  <si>
    <t>Koka stati, atgāžņi 60x120mm</t>
  </si>
  <si>
    <t>Pārseguma un jumta konstrukciju izbūve</t>
  </si>
  <si>
    <t xml:space="preserve">Koka pārseguma sijas 135(h)x50mm </t>
  </si>
  <si>
    <t>Koka spāres 135(h)x50mm</t>
  </si>
  <si>
    <t>Jaunbūvējamās piebūves būvkonstrukcijas</t>
  </si>
  <si>
    <t>Cokola darbu apjomu tabula</t>
  </si>
  <si>
    <t>Sagatavošanas darbi</t>
  </si>
  <si>
    <t xml:space="preserve">Betons C12/15 </t>
  </si>
  <si>
    <t>Blietētas šķembas, frakcija 0/45, b=100mm</t>
  </si>
  <si>
    <t>Apmales stiegrojuma siets ∅5 BpI solis 150x150mm</t>
  </si>
  <si>
    <t>Betona notekrenes (zem lietus ūdens notekrenēm), l=1 m</t>
  </si>
  <si>
    <t>Cokola un apdares izveide</t>
  </si>
  <si>
    <t>Pamatu virsmas attīrīšana</t>
  </si>
  <si>
    <t>Pamatu šuvju, virsmas remonts (izlīdzināšana, atslāņojošo virsmu nokalšana), virsmas sagatavošana (pieņemti 10% no cokola virsmas)</t>
  </si>
  <si>
    <t xml:space="preserve">Armējošā javas kārta </t>
  </si>
  <si>
    <t xml:space="preserve">Stikla šķiedras siets 160 g/m2 </t>
  </si>
  <si>
    <t xml:space="preserve">Zemapmetuma grunts </t>
  </si>
  <si>
    <t>Hidroizolācija ( lietus ūdens novadjoslas pieslēguma vieta</t>
  </si>
  <si>
    <t>Fasādes darbu apjomu tabula</t>
  </si>
  <si>
    <t>2.1</t>
  </si>
  <si>
    <t>2.2</t>
  </si>
  <si>
    <t>Fasādes dēļu apdare demontāža</t>
  </si>
  <si>
    <t>2.3</t>
  </si>
  <si>
    <t>Sastatnes, montāža un demontāža</t>
  </si>
  <si>
    <t>2.4</t>
  </si>
  <si>
    <t>Fasādes apdares izbūve</t>
  </si>
  <si>
    <t>2.5</t>
  </si>
  <si>
    <t>Ķieģeļu mūra sienas posma virsmas remonts
Armējošā javas kārta ar stiklušķiedras sietu 160 g/m²</t>
  </si>
  <si>
    <t>2.6</t>
  </si>
  <si>
    <t xml:space="preserve">Pretvēja plēve </t>
  </si>
  <si>
    <t>2.7</t>
  </si>
  <si>
    <t>Impregnētas koka latas 100x25 mm</t>
  </si>
  <si>
    <t>2.8</t>
  </si>
  <si>
    <t>2.9</t>
  </si>
  <si>
    <t>Krāsotas koka logu aplodas (platums 110mm)</t>
  </si>
  <si>
    <t>2.10</t>
  </si>
  <si>
    <t>Palodze - karsti cinkota tērauda loksne, b=0.5mm, ar rūpnieciski krāsotu  PURAL pārklājumu</t>
  </si>
  <si>
    <t>2.11</t>
  </si>
  <si>
    <t>Dzegas koka detaļas izgatavošana, uzstādīšana (starp 1., un 2., stāvu)</t>
  </si>
  <si>
    <t>2.12</t>
  </si>
  <si>
    <t>Dzegas nosegskārds - karsti cinkota tērauda loksne, b=0.5mm, ar rūpnieciski krāsotu  PURAL pārklājumu</t>
  </si>
  <si>
    <t>2.13</t>
  </si>
  <si>
    <t>Nosegskārds virs ieejas durvīm - karsti cinkota tērauda loksne, b=0.5mm, ar rūpnieciski krāsotu  PURAL pārklājumu</t>
  </si>
  <si>
    <t>2.14</t>
  </si>
  <si>
    <t>Unikālu krāsota fasādes stūru koka elementu izgatavošana un uzstādīšan (fasāde pa asi A)</t>
  </si>
  <si>
    <t>2.15</t>
  </si>
  <si>
    <t>Unikālu krāsota fasādes stūru koka elementu izgatavošana un uzstādīšana (fasādēm pa asīm 4 un C)</t>
  </si>
  <si>
    <t>2.16</t>
  </si>
  <si>
    <t>Esošo ieejas ārdurvju pārkrāsošana</t>
  </si>
  <si>
    <t>2.17</t>
  </si>
  <si>
    <t>2.18</t>
  </si>
  <si>
    <t>Fasāžu siltināšana (fasādes pa asīm 4 un C)</t>
  </si>
  <si>
    <t>2.19</t>
  </si>
  <si>
    <t>2.20</t>
  </si>
  <si>
    <t>2.21</t>
  </si>
  <si>
    <t>Papildus elementi</t>
  </si>
  <si>
    <t>2.22</t>
  </si>
  <si>
    <t>Cokola nosegskārds - karsti cinkota tērauda loksne, b=0.5mm, ar rūpnieciski krāsotu  PURAL pārklājumu</t>
  </si>
  <si>
    <t>2.23</t>
  </si>
  <si>
    <t xml:space="preserve">Karoga kāta turētājs </t>
  </si>
  <si>
    <t>Ēkas Nr. zīme</t>
  </si>
  <si>
    <t>Bēniņu siltināšanas, apdares darbu apjomu tabula</t>
  </si>
  <si>
    <t>3.1</t>
  </si>
  <si>
    <t>3.2</t>
  </si>
  <si>
    <t>Esošā izdedžu slāņa demontāža (asīs 2/4)</t>
  </si>
  <si>
    <t>3.3</t>
  </si>
  <si>
    <t>Bēniņu siltināšana</t>
  </si>
  <si>
    <t>3.4</t>
  </si>
  <si>
    <t>P1</t>
  </si>
  <si>
    <t>Tvaika izolācijas plēve - PE 2 mikrometru polietilēna plēve</t>
  </si>
  <si>
    <t>3.5</t>
  </si>
  <si>
    <t>3.6</t>
  </si>
  <si>
    <t>Papildus darbi</t>
  </si>
  <si>
    <t>gab.</t>
  </si>
  <si>
    <t>Papildu darbi</t>
  </si>
  <si>
    <t>4.1</t>
  </si>
  <si>
    <t>4.2</t>
  </si>
  <si>
    <t>Esošā jumta seguma demontāža</t>
  </si>
  <si>
    <t>4.3</t>
  </si>
  <si>
    <t>Esošā latojuma demontāža</t>
  </si>
  <si>
    <t>4.4</t>
  </si>
  <si>
    <t>Jumta siltināšana un seguma uzstādīšana</t>
  </si>
  <si>
    <t>4.5</t>
  </si>
  <si>
    <t>4.6</t>
  </si>
  <si>
    <t>Impregnēti koka latas 50(h)x75mm</t>
  </si>
  <si>
    <t>4.7</t>
  </si>
  <si>
    <t>4.8</t>
  </si>
  <si>
    <t xml:space="preserve">Zem jumta hidroizolācijas segums un pretvēja difūzijas membrāna </t>
  </si>
  <si>
    <t>4.9</t>
  </si>
  <si>
    <t>4.10</t>
  </si>
  <si>
    <t>Tvaikizolācija ar kondensāta pamatni</t>
  </si>
  <si>
    <t>4.11</t>
  </si>
  <si>
    <t>Impregnēti koka latas 25(h)x75mm</t>
  </si>
  <si>
    <t>4.12</t>
  </si>
  <si>
    <t>Koka latas  32(h)x100 mm, s=200mm</t>
  </si>
  <si>
    <t>4.13</t>
  </si>
  <si>
    <t>Jumta segums valcēta skārda loksnes</t>
  </si>
  <si>
    <t>4.14</t>
  </si>
  <si>
    <t>Lietus ūdens novadsistēma</t>
  </si>
  <si>
    <t>4.15</t>
  </si>
  <si>
    <t>Lāsenis - karsti cinkotas tērauda loksne, b=0.5mm, ar rūpnieciski krāsotas  PURAL pārklājumu</t>
  </si>
  <si>
    <t>4.16</t>
  </si>
  <si>
    <t>Tekne, apaļa 125 mm, karsti cinkotas tērauda loksne, b=0.5mm, ar rūpnieciski krāsotas  PURAL pārklājumu</t>
  </si>
  <si>
    <t>4.17</t>
  </si>
  <si>
    <t>Lietus ūdens notekcaurule, apaļa  100 mm, karsti cinkotas tērauda loksne, b=0.5mm, ar rūpnieciski krāsotas  PURAL pārklājumu</t>
  </si>
  <si>
    <t>4.18</t>
  </si>
  <si>
    <t>4.19</t>
  </si>
  <si>
    <t>Tērauda jumta lūka valcprofilam 0,6x0,8m</t>
  </si>
  <si>
    <t>4.20</t>
  </si>
  <si>
    <t>Sniega barjera</t>
  </si>
  <si>
    <t>4.21</t>
  </si>
  <si>
    <t xml:space="preserve">Parapeta skārda demontāža </t>
  </si>
  <si>
    <t>4.22</t>
  </si>
  <si>
    <t>Parapeta mūra atjaunošana (izdrupumu remonts, mūrējuma atjaunošana)</t>
  </si>
  <si>
    <t>4.23</t>
  </si>
  <si>
    <t>Parapeta nosegskārda uzstādīšana - karsti cinkotas tērauda loksne, b=0.5mm, ar rūpnieciski krāsotas  PURAL pārklājumu</t>
  </si>
  <si>
    <t>4.24</t>
  </si>
  <si>
    <t>Kanalizācijas ventilācijas izvadi virs jumta</t>
  </si>
  <si>
    <t>4.25</t>
  </si>
  <si>
    <t>Ventilācijas izvada virs jumta komplekts</t>
  </si>
  <si>
    <t>4.26</t>
  </si>
  <si>
    <t>Skursteņu apdare bēniņos un virs jumta</t>
  </si>
  <si>
    <t>4.27</t>
  </si>
  <si>
    <t>4.28</t>
  </si>
  <si>
    <t>4.29</t>
  </si>
  <si>
    <t>4.30</t>
  </si>
  <si>
    <t>4.31</t>
  </si>
  <si>
    <t>Krāsoti vēja kastes apdares dēļu uzstadīšana</t>
  </si>
  <si>
    <t>4.32</t>
  </si>
  <si>
    <t>Jumta siltināšanas, apdares darbu apjomu tabula</t>
  </si>
  <si>
    <t>Iekšējā apdare dzīvokļos un koplietošanas telpās</t>
  </si>
  <si>
    <t>5.1</t>
  </si>
  <si>
    <t>Dzīvoklis Nr.1 (apdzīvots dzīvoklis)</t>
  </si>
  <si>
    <t>5.2</t>
  </si>
  <si>
    <t>Logu ailu apdare (pēc logu montāžas)</t>
  </si>
  <si>
    <t>5.3</t>
  </si>
  <si>
    <t>Loga blīvējuma slānis 10-20 mm</t>
  </si>
  <si>
    <t>5.4</t>
  </si>
  <si>
    <t>Ģipškartona apdare</t>
  </si>
  <si>
    <t>5.5</t>
  </si>
  <si>
    <t>Baltā špaktele</t>
  </si>
  <si>
    <t>5.6</t>
  </si>
  <si>
    <t>Virsmas sagatavošana, krāsojums</t>
  </si>
  <si>
    <t>5.7</t>
  </si>
  <si>
    <t>5.8</t>
  </si>
  <si>
    <t>Dzīvoklis Nr.1A (neapdzīvots dzīvoklis)</t>
  </si>
  <si>
    <t>5.9</t>
  </si>
  <si>
    <t>5.10</t>
  </si>
  <si>
    <t>5.11</t>
  </si>
  <si>
    <t>5.12</t>
  </si>
  <si>
    <t>5.13</t>
  </si>
  <si>
    <t>Ārsienu siltināšana un apdare no iekšpuses</t>
  </si>
  <si>
    <t>5.14</t>
  </si>
  <si>
    <t>Koka latas 50x50mm, s=600mm</t>
  </si>
  <si>
    <t>5.15</t>
  </si>
  <si>
    <t>5.16</t>
  </si>
  <si>
    <t>5.17</t>
  </si>
  <si>
    <t>5.18</t>
  </si>
  <si>
    <t>Dzīvoklis Nr.2 (neapdzīvots dzīvoklis)</t>
  </si>
  <si>
    <t>5.19</t>
  </si>
  <si>
    <t>5.20</t>
  </si>
  <si>
    <t>5.21</t>
  </si>
  <si>
    <t>5.22</t>
  </si>
  <si>
    <t>5.23</t>
  </si>
  <si>
    <t>5.24</t>
  </si>
  <si>
    <t>5.25</t>
  </si>
  <si>
    <t>5.26</t>
  </si>
  <si>
    <t>5.27</t>
  </si>
  <si>
    <t>5.28</t>
  </si>
  <si>
    <t>Dzīvoklis Nr.3 (apdzīvots dzīvoklis)</t>
  </si>
  <si>
    <t>5.29</t>
  </si>
  <si>
    <t>Logu ailu apdare (pēc logu montāžas, loga izbūves)</t>
  </si>
  <si>
    <t>5.30</t>
  </si>
  <si>
    <t>5.31</t>
  </si>
  <si>
    <t>5.32</t>
  </si>
  <si>
    <t>5.33</t>
  </si>
  <si>
    <t>5.34</t>
  </si>
  <si>
    <t>5.35</t>
  </si>
  <si>
    <t>Dzīvoklis Nr.4 (neapdzīvots dzīvoklis)</t>
  </si>
  <si>
    <t>5.36</t>
  </si>
  <si>
    <t>5.37</t>
  </si>
  <si>
    <t>Loga blīvējuma slānis 10-20 mm (5 gab)</t>
  </si>
  <si>
    <t>5.38</t>
  </si>
  <si>
    <t>5.39</t>
  </si>
  <si>
    <t>5.40</t>
  </si>
  <si>
    <t>5.41</t>
  </si>
  <si>
    <t>5.42</t>
  </si>
  <si>
    <t>5.43</t>
  </si>
  <si>
    <t>5.44</t>
  </si>
  <si>
    <t>5.45</t>
  </si>
  <si>
    <t>Dzīvoklis Nr.5 (neapdzīvots dzīvoklis)</t>
  </si>
  <si>
    <t>5.46</t>
  </si>
  <si>
    <t>5.47</t>
  </si>
  <si>
    <t>Loga blīvējuma slānis 10-20 mm (3 gab)</t>
  </si>
  <si>
    <t>5.48</t>
  </si>
  <si>
    <t>5.49</t>
  </si>
  <si>
    <t>5.50</t>
  </si>
  <si>
    <t>Ārsienu, griestu apdare no iekšpuses</t>
  </si>
  <si>
    <t>5.51</t>
  </si>
  <si>
    <t>5.52</t>
  </si>
  <si>
    <t>5.53</t>
  </si>
  <si>
    <t>Dzīvoklis Nr.6 (apdzīvots dzīvoklis)</t>
  </si>
  <si>
    <t>5.54</t>
  </si>
  <si>
    <t>5.55</t>
  </si>
  <si>
    <t>5.56</t>
  </si>
  <si>
    <t>5.57</t>
  </si>
  <si>
    <t>5.58</t>
  </si>
  <si>
    <t>5.59</t>
  </si>
  <si>
    <t>5.60</t>
  </si>
  <si>
    <t>5.61</t>
  </si>
  <si>
    <t>Koplietošanas telpu iekšējā apdare</t>
  </si>
  <si>
    <t>5.62</t>
  </si>
  <si>
    <t>5.63</t>
  </si>
  <si>
    <t>Loga blīvējuma slānis 10-20 mm (7 gab)</t>
  </si>
  <si>
    <t>5.64</t>
  </si>
  <si>
    <t>5.65</t>
  </si>
  <si>
    <t>5.66</t>
  </si>
  <si>
    <t>5.67</t>
  </si>
  <si>
    <t>5.68</t>
  </si>
  <si>
    <t>Ārsienu, griestu siltināšana un apdare no iekšpuses</t>
  </si>
  <si>
    <t>5.69</t>
  </si>
  <si>
    <t>5.70</t>
  </si>
  <si>
    <t>5.71</t>
  </si>
  <si>
    <t>5.72</t>
  </si>
  <si>
    <t>5.73</t>
  </si>
  <si>
    <t>5.74</t>
  </si>
  <si>
    <t>5.75</t>
  </si>
  <si>
    <t>Siltumizolācijas slānis starp koka statiem, atgāžniem
ar skaņas izolācijas īpašībām, b=120 mm</t>
  </si>
  <si>
    <t>5.76</t>
  </si>
  <si>
    <t>Grīdas klājums (jumta stāvam)</t>
  </si>
  <si>
    <t>5.77</t>
  </si>
  <si>
    <t>Rūpnieciski krāsots grīdas dēļu apdare, b=28mm</t>
  </si>
  <si>
    <t>5.78</t>
  </si>
  <si>
    <t>Koka lāgas 50(h)x100, s=400 mm</t>
  </si>
  <si>
    <t>Logu, durvju specifikācija</t>
  </si>
  <si>
    <t>6.1</t>
  </si>
  <si>
    <t>6.2</t>
  </si>
  <si>
    <t>L-1</t>
  </si>
  <si>
    <t>Loga 1580(h)x1060 mm demontāža</t>
  </si>
  <si>
    <t>6.3</t>
  </si>
  <si>
    <t>L-2</t>
  </si>
  <si>
    <t>Loga 1075(h)x1520  mm demontāža</t>
  </si>
  <si>
    <t>6.4</t>
  </si>
  <si>
    <t>L-3</t>
  </si>
  <si>
    <t>Loga 1160(h)x1360  mm demontāža</t>
  </si>
  <si>
    <t>6.5</t>
  </si>
  <si>
    <t>L-4</t>
  </si>
  <si>
    <t>Loga 1160(h)x1860  mm demontāža</t>
  </si>
  <si>
    <t>6.6</t>
  </si>
  <si>
    <t>L-5</t>
  </si>
  <si>
    <t>Loga 500(h)x550  mm demontāža</t>
  </si>
  <si>
    <t>6.7</t>
  </si>
  <si>
    <t>L-6</t>
  </si>
  <si>
    <t>Loga 300(h)x360  mm demontāža</t>
  </si>
  <si>
    <t>6.8</t>
  </si>
  <si>
    <t>L-7</t>
  </si>
  <si>
    <t>Loga 280(h)x360  mm demontāža</t>
  </si>
  <si>
    <t>6.9</t>
  </si>
  <si>
    <t>L-8</t>
  </si>
  <si>
    <t>Loga 390(h)x460  mm demontāža</t>
  </si>
  <si>
    <t>6.10</t>
  </si>
  <si>
    <t>Fasādes logi</t>
  </si>
  <si>
    <t>6.11</t>
  </si>
  <si>
    <t>6.12</t>
  </si>
  <si>
    <t>6.13</t>
  </si>
  <si>
    <t>6.14</t>
  </si>
  <si>
    <t>6.15</t>
  </si>
  <si>
    <t>6.16</t>
  </si>
  <si>
    <t>6.17</t>
  </si>
  <si>
    <t>6.18</t>
  </si>
  <si>
    <t>6.19</t>
  </si>
  <si>
    <t xml:space="preserve">Citi elementi </t>
  </si>
  <si>
    <t>6.20</t>
  </si>
  <si>
    <t xml:space="preserve">Iekšējā loga (tvaika) izolācija pa maināmo logu, durvju ailu perimetru (L-1, L-2, L-3, L-4, L-5, L-6, L-7, L-8, D-1) </t>
  </si>
  <si>
    <t>6.21</t>
  </si>
  <si>
    <t xml:space="preserve">Ārējā logu (difūzijas) izolācijas lente pa maināmo logu, durvju ailu perimetru (L-1, L-2, L-3, L-4, L-5, L-6, L-7, L-8, D-1) </t>
  </si>
  <si>
    <t>Dūmvadi, ventilācija</t>
  </si>
  <si>
    <t>7.1</t>
  </si>
  <si>
    <t>7.2</t>
  </si>
  <si>
    <t xml:space="preserve">Esošā skursteņa remonts, atjaunošana, l=10.5m, </t>
  </si>
  <si>
    <t>7.3</t>
  </si>
  <si>
    <t>Čaulu uzstādīšana</t>
  </si>
  <si>
    <t>7.4</t>
  </si>
  <si>
    <t>Nerūsējošā tērauda čaulas un pieslēgumu komplekts (ievietot skurstenī), l=10,5m, d=130mm*</t>
  </si>
  <si>
    <t>7.5</t>
  </si>
  <si>
    <t>Izolēta nerūsējošā tērauda čaulas un pieslēgumu komplekts, l=4.7m, d=130mm/225mm*</t>
  </si>
  <si>
    <t>7.6</t>
  </si>
  <si>
    <t>Izolēta nerūsējošā tērauda čaulas un pieslēgumu komplekts, l=7,5m, d=130mm/225mm,</t>
  </si>
  <si>
    <t>7.7</t>
  </si>
  <si>
    <t>Nerūsējošā tērauda čaulas un pieslēgumu komplekts (ievietot dūmvadā), l=7,5m, d=130mm*</t>
  </si>
  <si>
    <t>7.8</t>
  </si>
  <si>
    <t>Ventilācijas sistēmas atjaunošana</t>
  </si>
  <si>
    <t>7.9</t>
  </si>
  <si>
    <t>Metāla ventilācijas restes fasādē  200x200 mm</t>
  </si>
  <si>
    <t>7.10</t>
  </si>
  <si>
    <t xml:space="preserve">Uzstādīt ventilācijas nosūces sistēma ārsienā </t>
  </si>
  <si>
    <t>7.11</t>
  </si>
  <si>
    <t>PVC ventilācijas cauruļvads 55x220mm (4 gab)</t>
  </si>
  <si>
    <t>7.12</t>
  </si>
  <si>
    <t>7.13</t>
  </si>
  <si>
    <t>Iekštelpu ventilācias restes 200x200mm</t>
  </si>
  <si>
    <t>7.14</t>
  </si>
  <si>
    <t>Esošo ventilācijas kanālu tīrīšana</t>
  </si>
  <si>
    <t>Piebūve</t>
  </si>
  <si>
    <t>8.1</t>
  </si>
  <si>
    <t>8.2</t>
  </si>
  <si>
    <t>8.3</t>
  </si>
  <si>
    <t>8.4</t>
  </si>
  <si>
    <t>8.5</t>
  </si>
  <si>
    <t>8.6</t>
  </si>
  <si>
    <t>8.7</t>
  </si>
  <si>
    <t>8.8</t>
  </si>
  <si>
    <t>8.9</t>
  </si>
  <si>
    <t>8.10</t>
  </si>
  <si>
    <t xml:space="preserve">Cokola siltināšana un apdares izveide b=50mm </t>
  </si>
  <si>
    <t>8.11</t>
  </si>
  <si>
    <t>8.12</t>
  </si>
  <si>
    <t>8.13</t>
  </si>
  <si>
    <t>8.14</t>
  </si>
  <si>
    <t>8.15</t>
  </si>
  <si>
    <t>8.16</t>
  </si>
  <si>
    <t>8.17</t>
  </si>
  <si>
    <t xml:space="preserve">Piebūves grīdas izbūve </t>
  </si>
  <si>
    <t>8.18</t>
  </si>
  <si>
    <t>8.19</t>
  </si>
  <si>
    <t>Blietētas šķembas, frakcija 0/45, b=150mm</t>
  </si>
  <si>
    <t>8.20</t>
  </si>
  <si>
    <t>8.21</t>
  </si>
  <si>
    <t>8.22</t>
  </si>
  <si>
    <t>Estrich grīdas klons b=120 mm</t>
  </si>
  <si>
    <t>8.23</t>
  </si>
  <si>
    <t>Logi un durvis</t>
  </si>
  <si>
    <t>8.24</t>
  </si>
  <si>
    <t>L-9</t>
  </si>
  <si>
    <t>8.25</t>
  </si>
  <si>
    <t>L-10</t>
  </si>
  <si>
    <t>8.26</t>
  </si>
  <si>
    <t>D-2</t>
  </si>
  <si>
    <t>8.27</t>
  </si>
  <si>
    <t xml:space="preserve">Iekšējā loga (tvaika) izolācija pa maināmo logu, durvju ailu perimetru (L-9, L-10, D-2) </t>
  </si>
  <si>
    <t>8.28</t>
  </si>
  <si>
    <t xml:space="preserve">Ārējā logu (difūzijas) izolācijas lente pa maināmo logu, durvju ailu perimetru (L-9, L-10, D-2) </t>
  </si>
  <si>
    <t>8.29</t>
  </si>
  <si>
    <t>8.30</t>
  </si>
  <si>
    <t>Sienas konstrukcijas siltināšana un apdare</t>
  </si>
  <si>
    <t>8.31</t>
  </si>
  <si>
    <t>8.32</t>
  </si>
  <si>
    <t>8.33</t>
  </si>
  <si>
    <t>8.34</t>
  </si>
  <si>
    <t>Koka latas 50x75mm, s=600mm</t>
  </si>
  <si>
    <t>8.35</t>
  </si>
  <si>
    <t>8.36</t>
  </si>
  <si>
    <t>8.37</t>
  </si>
  <si>
    <t>8.38</t>
  </si>
  <si>
    <t>8.39</t>
  </si>
  <si>
    <t>8.40</t>
  </si>
  <si>
    <t>8.41</t>
  </si>
  <si>
    <t>8.42</t>
  </si>
  <si>
    <t>Stāva pārseguma siltināšana</t>
  </si>
  <si>
    <t>8.43</t>
  </si>
  <si>
    <t>8.44</t>
  </si>
  <si>
    <t>8.45</t>
  </si>
  <si>
    <t>Jumta seguma uzstādīšana</t>
  </si>
  <si>
    <t>8.46</t>
  </si>
  <si>
    <t>8.47</t>
  </si>
  <si>
    <t>Impregnētas koka latas 25(h)x75mm</t>
  </si>
  <si>
    <t>8.48</t>
  </si>
  <si>
    <t>8.49</t>
  </si>
  <si>
    <t>8.50</t>
  </si>
  <si>
    <t>8.51</t>
  </si>
  <si>
    <t>8.52</t>
  </si>
  <si>
    <t>8.53</t>
  </si>
  <si>
    <t>8.54</t>
  </si>
  <si>
    <t>8.55</t>
  </si>
  <si>
    <t>Bruģa seguma atjaunošana (pēc būvdarbiem)</t>
  </si>
  <si>
    <t>Šķembu seguma ieklāšana pēc būvdarbiem</t>
  </si>
  <si>
    <t>Šķembas</t>
  </si>
  <si>
    <t>Otrā stāva pārseguma siju demontāža, l=4,6 m</t>
  </si>
  <si>
    <t xml:space="preserve">Otrā stāva grīdas un grīdas apakškonstrukcijas demontāža remontu zonā </t>
  </si>
  <si>
    <t>Jumta stāva grīdas un grīdas apakškonstrukcijas demontāža remontu un koplietošanas telpu zonā</t>
  </si>
  <si>
    <t>Jumta stāva griestu un griestu apakškonstrukcijas demontāža remontu un koplietošanas telpu zonā</t>
  </si>
  <si>
    <t>Esošā bruģakmens seguma demontāža</t>
  </si>
  <si>
    <r>
      <t>m</t>
    </r>
    <r>
      <rPr>
        <vertAlign val="superscript"/>
        <sz val="8"/>
        <rFont val="Arial"/>
        <family val="2"/>
      </rPr>
      <t>2</t>
    </r>
  </si>
  <si>
    <t>Esošās lietusūdens novadjoslas demontāža</t>
  </si>
  <si>
    <t>Grunts atpakaļatbēršana un blietēšana ar grants-smilts maisījumu 0/15 (zem lietusūdens novadjoslas, ietves)</t>
  </si>
  <si>
    <r>
      <t>m</t>
    </r>
    <r>
      <rPr>
        <vertAlign val="superscript"/>
        <sz val="8"/>
        <rFont val="Arial"/>
        <family val="2"/>
      </rPr>
      <t>3</t>
    </r>
  </si>
  <si>
    <t>Esošās pamata, atrakšana virsmas attīrīšana</t>
  </si>
  <si>
    <t>Esošā ķieģeļu mūra pārmūrēšana, atjaunošana</t>
  </si>
  <si>
    <t>Esošās pamata virsmu apdare ar apmetuma apdari, izlīdzināšana</t>
  </si>
  <si>
    <t>Pamatu virsmu hidroizolēšana</t>
  </si>
  <si>
    <t>Pirmā stāva pārseguma pastiprināšana - papildus siju uzstādīšana (32 m2)</t>
  </si>
  <si>
    <t>Otrā stāva pārseguma izbūve (68.3 m2)</t>
  </si>
  <si>
    <t>Grunts atpakaļatbēršana un blietēšana ar grants-smilts maisījumu 0/15 (zem piebūves un lietusūdens novadjoslas)</t>
  </si>
  <si>
    <t>Grunts izrakšana (zem lietusūdens novadjoslas, piebūves)</t>
  </si>
  <si>
    <t>Hidroizolācijas slānis uz pamatu - ruberoīds</t>
  </si>
  <si>
    <t>Ķīļenkurs M12x300 mm</t>
  </si>
  <si>
    <t>gb</t>
  </si>
  <si>
    <t>Lietus ūdens novadjosla (platums 600mm, kopējais garums 24.8m)</t>
  </si>
  <si>
    <t xml:space="preserve">Sienas virsmas attīrīšana no  aļģēm ~20% no kopējās sienas plaknes </t>
  </si>
  <si>
    <t xml:space="preserve">Gatavais masā tonētais  silikona apmetums </t>
  </si>
  <si>
    <t>Hidroizolācija (daļā zem zemes)</t>
  </si>
  <si>
    <t>Koka aplodu, palodžu, dzegagas koka detaļu, ddzegas nosegskārdu, nosegskārda virs ieejas durvīm, unikālu krāsota fasādes stūru koka elementu demontāža</t>
  </si>
  <si>
    <t>Impregnētas koka latas 100x25 mm, s=400</t>
  </si>
  <si>
    <t>Fasādes apdare - krāsoti koka dēļi, 110 x b=22mm</t>
  </si>
  <si>
    <t>Impregnētas koka latas 75(h)x50 mm, s=600</t>
  </si>
  <si>
    <t xml:space="preserve">Siltināta bēniņu lūka 0,8x0,8m, U≤1.8 W/(Kxm²), </t>
  </si>
  <si>
    <t>Koka dēļu klājs, b=32 mm (asīs 1/2)</t>
  </si>
  <si>
    <t xml:space="preserve">Koka dēļi, b=22mm </t>
  </si>
  <si>
    <t>Krāsota iekšējās palodzes b=200mm - koka palodze (4 gab)</t>
  </si>
  <si>
    <t>Krāsota iekšējās palodzes b=200mm - koka palodze (5 gab)</t>
  </si>
  <si>
    <t>Krāsota iekšējās palodzes b=200mm - koka palodze (8gab)</t>
  </si>
  <si>
    <t>Krāsota iekšējās palodzes b=200mm - koka palodze (5gab)</t>
  </si>
  <si>
    <t>Krāsota iekšējās palodzes b=200mm - koka palodze (3gab)</t>
  </si>
  <si>
    <t>Krāsota iekšējās palodzes b=200mm - koka palodze (7gab)</t>
  </si>
  <si>
    <t>Ģipškartona apdare sienām</t>
  </si>
  <si>
    <t>Ģipškartona apdare griestiem,slīpajai daļai</t>
  </si>
  <si>
    <t>Ģipškartona apdare sienām (apjomā iekļautas 2 kārtas)</t>
  </si>
  <si>
    <t>Ģipškartona apdare griestiem, slīpajai daļai (apjomā iekļautas 2 kārtas)</t>
  </si>
  <si>
    <t>D-3</t>
  </si>
  <si>
    <r>
      <t>Koka durvis 2100(h)x900 (U≤2.0 W/(m</t>
    </r>
    <r>
      <rPr>
        <vertAlign val="superscript"/>
        <sz val="8"/>
        <rFont val="Arial"/>
        <family val="2"/>
        <charset val="186"/>
      </rPr>
      <t>2</t>
    </r>
    <r>
      <rPr>
        <sz val="8"/>
        <rFont val="Arial"/>
        <family val="2"/>
        <charset val="186"/>
      </rPr>
      <t>xK)</t>
    </r>
  </si>
  <si>
    <t>Durvis</t>
  </si>
  <si>
    <t>Koka logs 1580(h)x1060 (U≤1.0 W/(m2xK), 3 stiklu pakete, ar Aereco ventilācijas iekārtu logiem ar pretvēja ieliktni</t>
  </si>
  <si>
    <t>Koka logs 1075(h)x1520 (U≤1.0 W/(m2xK), 3 stiklu pakete, ar Aereco ventilācijas iekārtu logiem ar pretvēja ieliktni</t>
  </si>
  <si>
    <t>Koka logs 1160(h)x1360 (U≤1.0 W/(m2xK), 3 stiklu pakete ar Aereco ventilācijas iekārtu logiem ar pretvēja ieliktni</t>
  </si>
  <si>
    <t>Koka logs 1160(h)x1860 (U≤1.0 W/(m2xK), 3 stiklu pakete ar Aereco ventilācijas iekārtu logiem ar pretvēja ieliktni</t>
  </si>
  <si>
    <t>Koka logs 500(h)x550 (U≤1.0 W/(m2xK), 3 stiklu pakete</t>
  </si>
  <si>
    <t>Koka logs 300(h)x360 (U≤1.0 W/(m2xK), 3 stiklu pakete</t>
  </si>
  <si>
    <t>Koka logs 280(h)x360 (U≤1.0 W/(m2xK), 3 stiklu pakete</t>
  </si>
  <si>
    <t>Koka logs 390(h)x460 (U≤1.0 W/(m2xK), 3 stiklu pakete</t>
  </si>
  <si>
    <t xml:space="preserve">Koka logs 1700(h)x1020 (U≤1.0 W/(m2xK), 3 stiklu pakete </t>
  </si>
  <si>
    <t xml:space="preserve">Koka logs 1700(h)x680 (U≤1.0 W/(m2xK), 3 stiklu pakete </t>
  </si>
  <si>
    <t xml:space="preserve">Koka durvis 2500(h)x960 (U≤2.0 W/(m2xK), 3 stiklu pakete </t>
  </si>
  <si>
    <t xml:space="preserve">Hidroizolācijas slānis - PE 2 mikrometru polietilēna plēve </t>
  </si>
  <si>
    <t>Ģipškartona apdare (sienām un logu ailēm)</t>
  </si>
  <si>
    <t>Krāsota koka elementi ēkas stūros, 110 mm</t>
  </si>
  <si>
    <t>Fasādes apdare - krāsoti koka dēļi, 110 mm x b=22mm</t>
  </si>
  <si>
    <t>Ģipškartona apdare griestiem</t>
  </si>
  <si>
    <r>
      <t xml:space="preserve">Putupolistirola siltumizolācijas slānis, b=100 mm, </t>
    </r>
    <r>
      <rPr>
        <sz val="8"/>
        <rFont val="Arial Narrow"/>
        <family val="2"/>
        <charset val="186"/>
      </rPr>
      <t>λ</t>
    </r>
    <r>
      <rPr>
        <sz val="8"/>
        <rFont val="Arial"/>
        <family val="2"/>
        <charset val="186"/>
      </rPr>
      <t>≤0,034 W/(m2xK)</t>
    </r>
  </si>
  <si>
    <t>Putupolistirola siltumizolācijas slānis, b=50 mm, λ≤0,034 W/(m2xK)</t>
  </si>
  <si>
    <t>Putupolistirola siltumizolācijas slānis, b=150 mm, λ≤0,034 W/(m2xK)</t>
  </si>
  <si>
    <t>Lietus ūdens novadjosla (platums 600mm, kopējais garums 10,6 m)</t>
  </si>
  <si>
    <t>Krāsotas koka logu aplodas (platums 170mm)</t>
  </si>
  <si>
    <t>5.79</t>
  </si>
  <si>
    <t>6.22</t>
  </si>
  <si>
    <t>6.23</t>
  </si>
  <si>
    <t>6.24</t>
  </si>
  <si>
    <t xml:space="preserve">Koka dēļu klājs, b=25 mm </t>
  </si>
  <si>
    <t xml:space="preserve">Krāsoti koka dēļi, b=22mm </t>
  </si>
  <si>
    <r>
      <t>m</t>
    </r>
    <r>
      <rPr>
        <vertAlign val="superscript"/>
        <sz val="12"/>
        <rFont val="Arial Narrow"/>
        <family val="2"/>
        <charset val="186"/>
      </rPr>
      <t>2</t>
    </r>
  </si>
  <si>
    <t>Impregnētas koka latas 50x50 mm, s=600 mm (slīpās daļas montāžai)</t>
  </si>
  <si>
    <t>1.49</t>
  </si>
  <si>
    <t>1.50</t>
  </si>
  <si>
    <t>1.51</t>
  </si>
  <si>
    <t>1.52</t>
  </si>
  <si>
    <t>1.53</t>
  </si>
  <si>
    <t>1.54</t>
  </si>
  <si>
    <t>1.55</t>
  </si>
  <si>
    <t>Akmens vates izolācija b=50 mm starp koka latām, λ≤0,036 W/(mK)</t>
  </si>
  <si>
    <t>Beramā akmens vate plāksne, λ≤0.041 W/(Kxm²), b=300 mm</t>
  </si>
  <si>
    <t>Akmens vates izolācija b=135 mm starp koka latām, λ≤0,036 W/(mK)</t>
  </si>
  <si>
    <r>
      <t>Beramā akmens vate plāksne, λ≤0.04</t>
    </r>
    <r>
      <rPr>
        <sz val="8"/>
        <color rgb="FFFF0000"/>
        <rFont val="Arial"/>
        <family val="2"/>
      </rPr>
      <t xml:space="preserve">1 </t>
    </r>
    <r>
      <rPr>
        <sz val="8"/>
        <rFont val="Arial"/>
        <family val="2"/>
        <charset val="186"/>
      </rPr>
      <t>W/(Kxm²), b=300 mm</t>
    </r>
  </si>
  <si>
    <t>Tāme sastādīta 2021. gada</t>
  </si>
  <si>
    <t>Tāme sastādīta  2021. gada tirgus cenās, pamatojoties uz DOP daļas rasējumiem</t>
  </si>
  <si>
    <t>Tāme sastādīta  2021. gada tirgus cenās, pamatojoties uz AR un BK daļas rasējumiem</t>
  </si>
  <si>
    <t xml:space="preserve">Tiešās izmaksas kopā, t. sk. darba devēja sociālais nodoklis 23.59% </t>
  </si>
  <si>
    <t>Akmens vates izolācija b=120 mm starp koka latām, λ≤0,036 W/(mK)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</si>
</sst>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numFmt numFmtId="165" formatCode="0;;"/>
    <numFmt numFmtId="166" formatCode="0.0%"/>
    <numFmt numFmtId="167" formatCode="0.0000"/>
    <numFmt numFmtId="168" formatCode="0.000"/>
    <numFmt numFmtId="169" formatCode="0.0"/>
    <numFmt numFmtId="170" formatCode="0.0;;"/>
  </numFmts>
  <fonts count="25" x14ac:knownFonts="1">
    <font>
      <sz val="11"/>
      <color theme="1"/>
      <name val="Calibri"/>
      <family val="2"/>
      <charset val="186"/>
      <scheme val="minor"/>
    </font>
    <font>
      <sz val="8"/>
      <name val="Arial"/>
      <family val="2"/>
      <charset val="186"/>
    </font>
    <font>
      <b/>
      <sz val="8"/>
      <name val="Arial"/>
      <family val="2"/>
      <charset val="186"/>
    </font>
    <font>
      <sz val="10"/>
      <name val="Arial"/>
      <family val="2"/>
      <charset val="186"/>
    </font>
    <font>
      <sz val="10"/>
      <name val="Arial"/>
      <family val="2"/>
      <charset val="204"/>
    </font>
    <font>
      <sz val="8"/>
      <name val="Arial"/>
      <family val="2"/>
    </font>
    <font>
      <sz val="9"/>
      <color indexed="81"/>
      <name val="Tahoma"/>
      <family val="2"/>
      <charset val="186"/>
    </font>
    <font>
      <b/>
      <sz val="9"/>
      <color indexed="81"/>
      <name val="Tahoma"/>
      <family val="2"/>
      <charset val="186"/>
    </font>
    <font>
      <b/>
      <sz val="9"/>
      <name val="Arial Narrow"/>
      <family val="2"/>
      <charset val="186"/>
    </font>
    <font>
      <b/>
      <sz val="9"/>
      <name val="Arial"/>
      <family val="2"/>
      <charset val="186"/>
    </font>
    <font>
      <sz val="11"/>
      <color theme="1"/>
      <name val="Calibri"/>
      <family val="2"/>
      <charset val="186"/>
      <scheme val="minor"/>
    </font>
    <font>
      <u/>
      <sz val="11"/>
      <color theme="10"/>
      <name val="Calibri"/>
      <family val="2"/>
      <charset val="186"/>
      <scheme val="minor"/>
    </font>
    <font>
      <sz val="11"/>
      <color rgb="FFFF0000"/>
      <name val="Arial"/>
      <family val="2"/>
      <charset val="186"/>
    </font>
    <font>
      <sz val="8"/>
      <color rgb="FFFF0000"/>
      <name val="Arial"/>
      <family val="2"/>
      <charset val="186"/>
    </font>
    <font>
      <sz val="8"/>
      <color rgb="FFFF6600"/>
      <name val="Arial"/>
      <family val="2"/>
      <charset val="186"/>
    </font>
    <font>
      <vertAlign val="superscript"/>
      <sz val="8"/>
      <name val="Arial"/>
      <family val="2"/>
    </font>
    <font>
      <sz val="8"/>
      <color rgb="FFFF6600"/>
      <name val="Arial Narrow"/>
      <family val="2"/>
    </font>
    <font>
      <vertAlign val="superscript"/>
      <sz val="8"/>
      <name val="Arial"/>
      <family val="2"/>
      <charset val="186"/>
    </font>
    <font>
      <sz val="8"/>
      <name val="Arial Narrow"/>
      <family val="2"/>
      <charset val="186"/>
    </font>
    <font>
      <sz val="8"/>
      <name val="Arial Narrow"/>
      <family val="2"/>
    </font>
    <font>
      <vertAlign val="superscript"/>
      <sz val="12"/>
      <name val="Arial Narrow"/>
      <family val="2"/>
      <charset val="186"/>
    </font>
    <font>
      <sz val="8"/>
      <name val="Calibri"/>
      <family val="2"/>
      <charset val="186"/>
    </font>
    <font>
      <sz val="9"/>
      <name val="Arial"/>
      <family val="2"/>
      <charset val="186"/>
    </font>
    <font>
      <sz val="8"/>
      <color theme="1"/>
      <name val="Calibri"/>
      <family val="2"/>
      <charset val="186"/>
      <scheme val="minor"/>
    </font>
    <font>
      <sz val="8"/>
      <color rgb="FFFF0000"/>
      <name val="Arial"/>
      <family val="2"/>
    </font>
  </fonts>
  <fills count="3">
    <fill>
      <patternFill patternType="none"/>
    </fill>
    <fill>
      <patternFill patternType="gray125"/>
    </fill>
    <fill>
      <patternFill patternType="solid">
        <fgColor indexed="9"/>
        <bgColor indexed="26"/>
      </patternFill>
    </fill>
  </fills>
  <borders count="48">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top/>
      <bottom style="thin">
        <color indexed="64"/>
      </bottom>
      <diagonal/>
    </border>
  </borders>
  <cellStyleXfs count="6">
    <xf numFmtId="0" fontId="0" fillId="0" borderId="0"/>
    <xf numFmtId="0" fontId="3" fillId="0" borderId="0"/>
    <xf numFmtId="0" fontId="3" fillId="0" borderId="0"/>
    <xf numFmtId="0" fontId="4" fillId="0" borderId="0"/>
    <xf numFmtId="9" fontId="10" fillId="0" borderId="0" applyFont="0" applyFill="0" applyBorder="0" applyAlignment="0" applyProtection="0"/>
    <xf numFmtId="0" fontId="11" fillId="0" borderId="0" applyNumberFormat="0" applyFill="0" applyBorder="0" applyAlignment="0" applyProtection="0"/>
  </cellStyleXfs>
  <cellXfs count="287">
    <xf numFmtId="0" fontId="0" fillId="0" borderId="0" xfId="0"/>
    <xf numFmtId="0" fontId="1" fillId="0" borderId="0" xfId="0" applyFont="1"/>
    <xf numFmtId="0" fontId="2" fillId="0" borderId="0" xfId="0" applyFont="1" applyAlignment="1">
      <alignment horizontal="center"/>
    </xf>
    <xf numFmtId="0" fontId="2" fillId="0" borderId="1" xfId="0" applyFont="1" applyBorder="1" applyAlignment="1">
      <alignment horizontal="center"/>
    </xf>
    <xf numFmtId="0" fontId="1" fillId="0" borderId="0" xfId="0" applyFont="1" applyAlignment="1">
      <alignment horizontal="righ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 fillId="0" borderId="6" xfId="0" applyFont="1" applyBorder="1"/>
    <xf numFmtId="4" fontId="1" fillId="0" borderId="7" xfId="0" applyNumberFormat="1" applyFont="1" applyBorder="1" applyAlignment="1">
      <alignment horizontal="center" vertical="center"/>
    </xf>
    <xf numFmtId="2" fontId="1" fillId="0" borderId="7" xfId="0" applyNumberFormat="1" applyFont="1" applyBorder="1" applyAlignment="1">
      <alignment horizontal="center" vertical="center"/>
    </xf>
    <xf numFmtId="0" fontId="1" fillId="0" borderId="10" xfId="0" applyFont="1" applyBorder="1"/>
    <xf numFmtId="0" fontId="2" fillId="0" borderId="11" xfId="0" applyFont="1" applyBorder="1" applyAlignment="1">
      <alignment horizontal="right"/>
    </xf>
    <xf numFmtId="2" fontId="2" fillId="0" borderId="12" xfId="0" applyNumberFormat="1" applyFont="1" applyBorder="1" applyAlignment="1">
      <alignment horizontal="center" vertical="center"/>
    </xf>
    <xf numFmtId="0" fontId="2" fillId="0" borderId="0" xfId="0" applyFont="1" applyAlignment="1">
      <alignment horizontal="right"/>
    </xf>
    <xf numFmtId="2" fontId="2" fillId="0" borderId="0" xfId="0" applyNumberFormat="1" applyFont="1" applyAlignment="1">
      <alignment horizontal="center" vertical="center"/>
    </xf>
    <xf numFmtId="2" fontId="1" fillId="0" borderId="14" xfId="0" applyNumberFormat="1" applyFont="1" applyBorder="1" applyAlignment="1">
      <alignment horizontal="center" vertical="center"/>
    </xf>
    <xf numFmtId="0" fontId="1" fillId="0" borderId="0" xfId="0" applyFont="1" applyAlignment="1">
      <alignment wrapText="1"/>
    </xf>
    <xf numFmtId="0" fontId="1" fillId="0" borderId="0" xfId="0" applyFont="1" applyAlignment="1">
      <alignment horizontal="center" vertical="justify"/>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2" fontId="1" fillId="0" borderId="0" xfId="0" applyNumberFormat="1" applyFont="1"/>
    <xf numFmtId="0" fontId="1" fillId="0" borderId="0" xfId="0" applyFont="1" applyAlignment="1">
      <alignment vertical="center"/>
    </xf>
    <xf numFmtId="164" fontId="1" fillId="0" borderId="21" xfId="0" applyNumberFormat="1" applyFont="1" applyBorder="1" applyAlignment="1">
      <alignment horizontal="center" vertical="center" wrapText="1"/>
    </xf>
    <xf numFmtId="164" fontId="1" fillId="0" borderId="29" xfId="0" applyNumberFormat="1"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vertical="center"/>
    </xf>
    <xf numFmtId="0" fontId="1"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1" fillId="0" borderId="0" xfId="0" applyFont="1" applyAlignment="1">
      <alignment vertical="center" wrapText="1"/>
    </xf>
    <xf numFmtId="2" fontId="1" fillId="0" borderId="0" xfId="0" applyNumberFormat="1" applyFont="1" applyAlignment="1">
      <alignment horizontal="center" vertical="center"/>
    </xf>
    <xf numFmtId="2" fontId="1" fillId="0" borderId="0" xfId="0" applyNumberFormat="1" applyFont="1" applyAlignment="1">
      <alignment vertical="center"/>
    </xf>
    <xf numFmtId="0" fontId="2" fillId="0" borderId="0" xfId="0" applyFont="1" applyAlignment="1">
      <alignment horizontal="right" vertical="center"/>
    </xf>
    <xf numFmtId="14" fontId="1" fillId="0" borderId="0" xfId="0" applyNumberFormat="1" applyFont="1" applyAlignment="1">
      <alignment horizontal="left"/>
    </xf>
    <xf numFmtId="0" fontId="1" fillId="0" borderId="3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165" fontId="1" fillId="0" borderId="5" xfId="0" applyNumberFormat="1" applyFont="1" applyBorder="1" applyAlignment="1">
      <alignment horizontal="center" vertical="center"/>
    </xf>
    <xf numFmtId="0" fontId="1" fillId="0" borderId="29" xfId="0" applyFont="1" applyBorder="1" applyAlignment="1">
      <alignment wrapText="1"/>
    </xf>
    <xf numFmtId="164" fontId="2" fillId="0" borderId="10" xfId="0" applyNumberFormat="1" applyFont="1" applyBorder="1" applyAlignment="1">
      <alignment horizontal="center"/>
    </xf>
    <xf numFmtId="164" fontId="2" fillId="0" borderId="12" xfId="0" applyNumberFormat="1" applyFont="1" applyBorder="1" applyAlignment="1">
      <alignment horizontal="center"/>
    </xf>
    <xf numFmtId="164" fontId="1" fillId="0" borderId="4" xfId="0" applyNumberFormat="1" applyFont="1" applyBorder="1" applyAlignment="1">
      <alignment horizontal="center"/>
    </xf>
    <xf numFmtId="164" fontId="1" fillId="0" borderId="0" xfId="0" applyNumberFormat="1" applyFont="1"/>
    <xf numFmtId="164" fontId="1" fillId="0" borderId="35" xfId="0" applyNumberFormat="1" applyFont="1" applyBorder="1" applyAlignment="1">
      <alignment horizontal="center"/>
    </xf>
    <xf numFmtId="164" fontId="1" fillId="0" borderId="5" xfId="0" applyNumberFormat="1" applyFont="1" applyBorder="1" applyAlignment="1">
      <alignment horizontal="center" vertical="center"/>
    </xf>
    <xf numFmtId="164" fontId="1" fillId="0" borderId="29" xfId="0" applyNumberFormat="1" applyFont="1" applyBorder="1" applyAlignment="1">
      <alignment vertical="top" wrapText="1"/>
    </xf>
    <xf numFmtId="164" fontId="1" fillId="0" borderId="29" xfId="2" applyNumberFormat="1" applyFont="1" applyBorder="1" applyAlignment="1">
      <alignment horizontal="center" vertical="center"/>
    </xf>
    <xf numFmtId="164" fontId="2" fillId="0" borderId="30" xfId="2" applyNumberFormat="1" applyFont="1" applyBorder="1" applyAlignment="1">
      <alignment horizontal="center" vertical="center"/>
    </xf>
    <xf numFmtId="164" fontId="1" fillId="0" borderId="5" xfId="2" applyNumberFormat="1" applyFont="1" applyBorder="1" applyAlignment="1">
      <alignment horizontal="center" vertical="center"/>
    </xf>
    <xf numFmtId="9" fontId="1" fillId="0" borderId="0" xfId="0" applyNumberFormat="1" applyFont="1"/>
    <xf numFmtId="165" fontId="1" fillId="0" borderId="0" xfId="0" applyNumberFormat="1" applyFont="1" applyAlignment="1">
      <alignment vertical="center"/>
    </xf>
    <xf numFmtId="0" fontId="1" fillId="0" borderId="41" xfId="0" applyFont="1" applyBorder="1"/>
    <xf numFmtId="2" fontId="1" fillId="0" borderId="31" xfId="0" applyNumberFormat="1" applyFont="1" applyBorder="1" applyAlignment="1">
      <alignment horizontal="center" vertical="center"/>
    </xf>
    <xf numFmtId="164" fontId="1" fillId="0" borderId="2"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22" xfId="0" applyNumberFormat="1" applyFont="1" applyBorder="1" applyAlignment="1">
      <alignment horizontal="center" vertical="center" wrapText="1"/>
    </xf>
    <xf numFmtId="164" fontId="1" fillId="0" borderId="29" xfId="0" applyNumberFormat="1" applyFont="1" applyBorder="1" applyAlignment="1">
      <alignment horizontal="center" vertical="center"/>
    </xf>
    <xf numFmtId="164" fontId="1" fillId="0" borderId="30" xfId="0" applyNumberFormat="1" applyFont="1" applyBorder="1" applyAlignment="1">
      <alignment horizontal="center" vertical="center" wrapText="1"/>
    </xf>
    <xf numFmtId="164" fontId="1" fillId="0" borderId="42" xfId="0" applyNumberFormat="1" applyFont="1" applyBorder="1" applyAlignment="1">
      <alignment horizontal="center" vertical="center" wrapText="1"/>
    </xf>
    <xf numFmtId="164" fontId="1" fillId="0" borderId="16" xfId="0" quotePrefix="1" applyNumberFormat="1" applyFont="1" applyBorder="1" applyAlignment="1">
      <alignment horizontal="center"/>
    </xf>
    <xf numFmtId="164" fontId="1" fillId="0" borderId="16" xfId="0" applyNumberFormat="1" applyFont="1" applyBorder="1" applyAlignment="1">
      <alignment horizontal="center"/>
    </xf>
    <xf numFmtId="0" fontId="2" fillId="0" borderId="34" xfId="0" applyFont="1" applyBorder="1" applyAlignment="1">
      <alignment horizontal="center" vertical="center" textRotation="90"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164" fontId="1" fillId="0" borderId="44" xfId="0" applyNumberFormat="1" applyFont="1" applyBorder="1" applyAlignment="1">
      <alignment vertical="top" wrapText="1"/>
    </xf>
    <xf numFmtId="164" fontId="2" fillId="0" borderId="44" xfId="0" applyNumberFormat="1" applyFont="1" applyBorder="1" applyAlignment="1">
      <alignment horizontal="center" vertical="center" wrapText="1"/>
    </xf>
    <xf numFmtId="164" fontId="1" fillId="0" borderId="44" xfId="2" applyNumberFormat="1" applyFont="1" applyBorder="1" applyAlignment="1">
      <alignment horizontal="center" vertical="center"/>
    </xf>
    <xf numFmtId="164" fontId="2" fillId="0" borderId="45" xfId="2" applyNumberFormat="1" applyFont="1" applyBorder="1" applyAlignment="1">
      <alignment horizontal="center" vertical="center"/>
    </xf>
    <xf numFmtId="164" fontId="1" fillId="0" borderId="45" xfId="0" applyNumberFormat="1" applyFont="1" applyBorder="1" applyAlignment="1">
      <alignment horizontal="center" vertical="center" wrapText="1"/>
    </xf>
    <xf numFmtId="164" fontId="1" fillId="0" borderId="43" xfId="2" applyNumberFormat="1" applyFont="1" applyBorder="1" applyAlignment="1">
      <alignment horizontal="center" vertical="center"/>
    </xf>
    <xf numFmtId="164" fontId="2" fillId="0" borderId="10" xfId="3" applyNumberFormat="1" applyFont="1" applyBorder="1" applyAlignment="1">
      <alignment horizontal="center" vertical="center"/>
    </xf>
    <xf numFmtId="164" fontId="2" fillId="0" borderId="13" xfId="3" applyNumberFormat="1" applyFont="1" applyBorder="1" applyAlignment="1">
      <alignment horizontal="center" vertical="center"/>
    </xf>
    <xf numFmtId="164" fontId="2" fillId="0" borderId="14" xfId="3" applyNumberFormat="1" applyFont="1" applyBorder="1" applyAlignment="1">
      <alignment horizontal="center" vertical="center"/>
    </xf>
    <xf numFmtId="166" fontId="2" fillId="0" borderId="4" xfId="0" applyNumberFormat="1" applyFont="1" applyBorder="1" applyAlignment="1">
      <alignment horizontal="center"/>
    </xf>
    <xf numFmtId="166" fontId="1" fillId="0" borderId="7" xfId="0" applyNumberFormat="1" applyFont="1" applyBorder="1" applyAlignment="1">
      <alignment horizontal="center"/>
    </xf>
    <xf numFmtId="166" fontId="2" fillId="0" borderId="7" xfId="0" applyNumberFormat="1" applyFont="1" applyBorder="1" applyAlignment="1">
      <alignment horizontal="center"/>
    </xf>
    <xf numFmtId="165" fontId="1" fillId="0" borderId="2" xfId="0" applyNumberFormat="1" applyFont="1" applyBorder="1" applyAlignment="1">
      <alignment horizontal="center" vertical="center" wrapText="1"/>
    </xf>
    <xf numFmtId="165" fontId="1" fillId="0" borderId="5" xfId="0" applyNumberFormat="1" applyFont="1" applyBorder="1" applyAlignment="1">
      <alignment horizontal="center" vertical="center" wrapText="1"/>
    </xf>
    <xf numFmtId="0" fontId="1" fillId="0" borderId="40" xfId="0" applyFont="1" applyBorder="1" applyAlignment="1">
      <alignment wrapText="1"/>
    </xf>
    <xf numFmtId="0" fontId="2" fillId="0" borderId="40" xfId="0" applyFont="1" applyBorder="1" applyAlignment="1">
      <alignment wrapText="1"/>
    </xf>
    <xf numFmtId="0" fontId="2" fillId="0" borderId="38" xfId="0" applyFont="1" applyBorder="1" applyAlignment="1">
      <alignment wrapText="1"/>
    </xf>
    <xf numFmtId="164" fontId="1" fillId="0" borderId="0" xfId="0" applyNumberFormat="1" applyFont="1" applyAlignment="1">
      <alignment horizontal="center" vertical="justify"/>
    </xf>
    <xf numFmtId="1" fontId="1" fillId="0" borderId="5" xfId="0" applyNumberFormat="1" applyFont="1" applyBorder="1" applyAlignment="1">
      <alignment horizontal="center" vertical="center" wrapText="1"/>
    </xf>
    <xf numFmtId="1" fontId="5" fillId="0" borderId="5" xfId="0" applyNumberFormat="1" applyFont="1" applyBorder="1" applyAlignment="1">
      <alignment horizontal="center" vertical="center"/>
    </xf>
    <xf numFmtId="0" fontId="5" fillId="0" borderId="6" xfId="1" applyFont="1" applyBorder="1" applyAlignment="1">
      <alignment wrapText="1"/>
    </xf>
    <xf numFmtId="1" fontId="1" fillId="0" borderId="5" xfId="0" applyNumberFormat="1" applyFont="1" applyBorder="1" applyAlignment="1">
      <alignment horizontal="center" vertical="center"/>
    </xf>
    <xf numFmtId="1" fontId="1" fillId="0" borderId="32" xfId="0" applyNumberFormat="1" applyFont="1" applyBorder="1" applyAlignment="1">
      <alignment horizontal="center" vertical="center"/>
    </xf>
    <xf numFmtId="0" fontId="1" fillId="0" borderId="0" xfId="0" applyFont="1" applyAlignment="1">
      <alignment horizontal="center"/>
    </xf>
    <xf numFmtId="0" fontId="1" fillId="0" borderId="0" xfId="0" applyFont="1" applyAlignment="1">
      <alignment vertical="justify"/>
    </xf>
    <xf numFmtId="9" fontId="1" fillId="0" borderId="39" xfId="0" applyNumberFormat="1" applyFont="1" applyBorder="1" applyAlignment="1"/>
    <xf numFmtId="9" fontId="1" fillId="0" borderId="0" xfId="0" applyNumberFormat="1" applyFont="1" applyAlignment="1"/>
    <xf numFmtId="9" fontId="1" fillId="0" borderId="0" xfId="0" applyNumberFormat="1" applyFont="1" applyAlignment="1">
      <alignment horizontal="right"/>
    </xf>
    <xf numFmtId="14" fontId="1" fillId="0" borderId="0" xfId="0" applyNumberFormat="1" applyFont="1" applyAlignment="1">
      <alignment horizontal="right"/>
    </xf>
    <xf numFmtId="14" fontId="1" fillId="0" borderId="0" xfId="0" applyNumberFormat="1" applyFont="1" applyAlignment="1"/>
    <xf numFmtId="165" fontId="1" fillId="0" borderId="1" xfId="0" applyNumberFormat="1" applyFont="1" applyBorder="1" applyAlignment="1"/>
    <xf numFmtId="0" fontId="2" fillId="0" borderId="32" xfId="0" applyFont="1" applyBorder="1" applyAlignment="1">
      <alignment horizontal="right"/>
    </xf>
    <xf numFmtId="0" fontId="1" fillId="0" borderId="6" xfId="0" applyFont="1" applyBorder="1" applyAlignment="1">
      <alignment wrapText="1"/>
    </xf>
    <xf numFmtId="0" fontId="2" fillId="0" borderId="9" xfId="0" applyFont="1" applyBorder="1" applyAlignment="1">
      <alignment horizontal="center"/>
    </xf>
    <xf numFmtId="164" fontId="1" fillId="0" borderId="46" xfId="0" applyNumberFormat="1" applyFont="1" applyBorder="1" applyAlignment="1">
      <alignment horizontal="center"/>
    </xf>
    <xf numFmtId="9" fontId="1" fillId="0" borderId="29" xfId="0" applyNumberFormat="1" applyFont="1" applyBorder="1"/>
    <xf numFmtId="0" fontId="2" fillId="0" borderId="0" xfId="0" applyFont="1"/>
    <xf numFmtId="0" fontId="1" fillId="0" borderId="29" xfId="0" applyFont="1" applyBorder="1" applyAlignment="1">
      <alignment wrapText="1"/>
    </xf>
    <xf numFmtId="0" fontId="1" fillId="0" borderId="44" xfId="0" applyFont="1" applyBorder="1" applyAlignment="1">
      <alignment horizontal="center" vertical="center" wrapText="1"/>
    </xf>
    <xf numFmtId="0" fontId="8" fillId="2" borderId="0" xfId="0" applyFont="1" applyFill="1" applyAlignment="1">
      <alignment vertical="center"/>
    </xf>
    <xf numFmtId="0" fontId="9" fillId="2" borderId="0" xfId="0" applyFont="1" applyFill="1"/>
    <xf numFmtId="168" fontId="1" fillId="0" borderId="0" xfId="0" applyNumberFormat="1" applyFont="1"/>
    <xf numFmtId="164" fontId="1" fillId="0" borderId="29" xfId="0" applyNumberFormat="1" applyFont="1" applyFill="1" applyBorder="1" applyAlignment="1">
      <alignment horizontal="center" vertical="center" wrapText="1"/>
    </xf>
    <xf numFmtId="0" fontId="11" fillId="0" borderId="0" xfId="5"/>
    <xf numFmtId="0" fontId="12" fillId="0" borderId="0" xfId="0" applyFont="1" applyFill="1"/>
    <xf numFmtId="169" fontId="1" fillId="0" borderId="0" xfId="0" applyNumberFormat="1" applyFont="1"/>
    <xf numFmtId="9" fontId="1" fillId="0" borderId="0" xfId="4" applyFont="1"/>
    <xf numFmtId="164" fontId="1" fillId="0" borderId="29" xfId="0" applyNumberFormat="1" applyFont="1" applyFill="1" applyBorder="1" applyAlignment="1">
      <alignment vertical="top" wrapText="1"/>
    </xf>
    <xf numFmtId="164" fontId="1" fillId="0" borderId="45" xfId="0" applyNumberFormat="1" applyFont="1" applyFill="1" applyBorder="1" applyAlignment="1">
      <alignment horizontal="center" vertical="center" wrapText="1"/>
    </xf>
    <xf numFmtId="0" fontId="13" fillId="0" borderId="0" xfId="0" applyFont="1"/>
    <xf numFmtId="0" fontId="12" fillId="0" borderId="0" xfId="0" applyFont="1"/>
    <xf numFmtId="2" fontId="13" fillId="0" borderId="0" xfId="0" applyNumberFormat="1" applyFont="1"/>
    <xf numFmtId="0" fontId="14" fillId="0" borderId="0" xfId="0" applyFont="1"/>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xf numFmtId="0" fontId="16" fillId="0" borderId="0" xfId="0" applyFont="1" applyFill="1" applyAlignment="1">
      <alignment vertical="center"/>
    </xf>
    <xf numFmtId="2" fontId="14" fillId="0" borderId="0" xfId="0" applyNumberFormat="1" applyFont="1"/>
    <xf numFmtId="169" fontId="14" fillId="0" borderId="0" xfId="0" applyNumberFormat="1" applyFont="1"/>
    <xf numFmtId="167" fontId="14" fillId="0" borderId="0" xfId="0" applyNumberFormat="1" applyFont="1"/>
    <xf numFmtId="9" fontId="14" fillId="0" borderId="0" xfId="4" applyFont="1"/>
    <xf numFmtId="0" fontId="1" fillId="0" borderId="27" xfId="0" applyFont="1" applyBorder="1" applyAlignment="1">
      <alignment wrapText="1"/>
    </xf>
    <xf numFmtId="0" fontId="1" fillId="0" borderId="21" xfId="0"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4" fontId="1" fillId="0" borderId="22" xfId="0" applyNumberFormat="1" applyFont="1" applyFill="1" applyBorder="1" applyAlignment="1">
      <alignment horizontal="center" vertical="center" wrapText="1"/>
    </xf>
    <xf numFmtId="164" fontId="1" fillId="0" borderId="30" xfId="0" applyNumberFormat="1" applyFont="1" applyFill="1" applyBorder="1" applyAlignment="1">
      <alignment horizontal="center" vertical="center" wrapText="1"/>
    </xf>
    <xf numFmtId="0" fontId="14" fillId="0" borderId="0" xfId="0" applyFont="1" applyAlignment="1"/>
    <xf numFmtId="0" fontId="1" fillId="0" borderId="3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164" fontId="1" fillId="0" borderId="47" xfId="0" applyNumberFormat="1" applyFont="1" applyBorder="1" applyAlignment="1">
      <alignment horizontal="center" vertical="center" wrapText="1"/>
    </xf>
    <xf numFmtId="0" fontId="1" fillId="0" borderId="0" xfId="0" applyFont="1"/>
    <xf numFmtId="0" fontId="1" fillId="0" borderId="0" xfId="0" applyFont="1" applyAlignment="1">
      <alignment wrapText="1"/>
    </xf>
    <xf numFmtId="164" fontId="1" fillId="0" borderId="29" xfId="0" applyNumberFormat="1" applyFont="1" applyBorder="1" applyAlignment="1">
      <alignment horizontal="center" vertical="center" wrapText="1"/>
    </xf>
    <xf numFmtId="165" fontId="1" fillId="0" borderId="5" xfId="0" applyNumberFormat="1" applyFont="1" applyBorder="1" applyAlignment="1">
      <alignment horizontal="center" vertical="center"/>
    </xf>
    <xf numFmtId="0" fontId="1" fillId="0" borderId="29" xfId="0" applyFont="1" applyBorder="1" applyAlignment="1">
      <alignment wrapText="1"/>
    </xf>
    <xf numFmtId="164" fontId="1" fillId="0" borderId="29" xfId="2" applyNumberFormat="1" applyFont="1" applyBorder="1" applyAlignment="1">
      <alignment horizontal="center" vertical="center"/>
    </xf>
    <xf numFmtId="164" fontId="2" fillId="0" borderId="30" xfId="2" applyNumberFormat="1" applyFont="1" applyBorder="1" applyAlignment="1">
      <alignment horizontal="center" vertical="center"/>
    </xf>
    <xf numFmtId="164" fontId="1" fillId="0" borderId="5" xfId="2" applyNumberFormat="1" applyFont="1" applyBorder="1" applyAlignment="1">
      <alignment horizontal="center" vertical="center"/>
    </xf>
    <xf numFmtId="164" fontId="1" fillId="0" borderId="44" xfId="2" applyNumberFormat="1" applyFont="1" applyBorder="1" applyAlignment="1">
      <alignment horizontal="center" vertical="center"/>
    </xf>
    <xf numFmtId="164" fontId="1" fillId="0" borderId="43" xfId="2" applyNumberFormat="1" applyFont="1" applyBorder="1" applyAlignment="1">
      <alignment horizontal="center" vertical="center"/>
    </xf>
    <xf numFmtId="0" fontId="1" fillId="0" borderId="0" xfId="0" applyFont="1" applyAlignment="1"/>
    <xf numFmtId="0" fontId="14" fillId="0" borderId="0" xfId="0" applyFont="1"/>
    <xf numFmtId="168" fontId="14" fillId="0" borderId="0" xfId="0" applyNumberFormat="1" applyFont="1"/>
    <xf numFmtId="0" fontId="1" fillId="0" borderId="0" xfId="0" applyNumberFormat="1" applyFont="1" applyAlignment="1">
      <alignment vertical="center"/>
    </xf>
    <xf numFmtId="0" fontId="2" fillId="0" borderId="0" xfId="0" applyNumberFormat="1" applyFont="1" applyAlignment="1">
      <alignment vertical="center"/>
    </xf>
    <xf numFmtId="0" fontId="2" fillId="0" borderId="0" xfId="0" applyNumberFormat="1" applyFont="1" applyAlignment="1">
      <alignment horizontal="center" vertical="center"/>
    </xf>
    <xf numFmtId="0" fontId="1" fillId="0" borderId="0" xfId="0" applyNumberFormat="1" applyFont="1" applyAlignment="1">
      <alignment horizontal="center" vertical="center"/>
    </xf>
    <xf numFmtId="0" fontId="1" fillId="0" borderId="43" xfId="0" applyNumberFormat="1" applyFont="1" applyBorder="1" applyAlignment="1">
      <alignment horizontal="center" vertical="center" wrapText="1"/>
    </xf>
    <xf numFmtId="0" fontId="1" fillId="0" borderId="5" xfId="0" applyNumberFormat="1" applyFont="1" applyBorder="1" applyAlignment="1">
      <alignment horizontal="center" vertical="center"/>
    </xf>
    <xf numFmtId="0" fontId="1" fillId="0" borderId="0" xfId="0" applyNumberFormat="1" applyFont="1" applyAlignment="1">
      <alignment wrapText="1"/>
    </xf>
    <xf numFmtId="0" fontId="1" fillId="0" borderId="0" xfId="0" applyNumberFormat="1" applyFont="1"/>
    <xf numFmtId="0" fontId="1" fillId="0" borderId="39" xfId="0" applyNumberFormat="1" applyFont="1" applyBorder="1" applyAlignment="1"/>
    <xf numFmtId="0" fontId="8" fillId="2" borderId="0" xfId="0" applyNumberFormat="1" applyFont="1" applyFill="1" applyAlignment="1">
      <alignment vertical="center"/>
    </xf>
    <xf numFmtId="0" fontId="9" fillId="2" borderId="0" xfId="0" applyNumberFormat="1" applyFont="1" applyFill="1"/>
    <xf numFmtId="49" fontId="19" fillId="0" borderId="29" xfId="0" applyNumberFormat="1" applyFont="1" applyBorder="1" applyAlignment="1">
      <alignment horizontal="center" vertical="center"/>
    </xf>
    <xf numFmtId="0" fontId="1" fillId="0" borderId="29" xfId="0" applyFont="1" applyBorder="1" applyAlignment="1">
      <alignment horizontal="center" vertical="center" wrapText="1"/>
    </xf>
    <xf numFmtId="165" fontId="1" fillId="0" borderId="29" xfId="0" applyNumberFormat="1" applyFont="1" applyBorder="1" applyAlignment="1">
      <alignment horizontal="center" vertical="center"/>
    </xf>
    <xf numFmtId="164" fontId="1" fillId="0" borderId="0" xfId="0" applyNumberFormat="1" applyFont="1" applyAlignment="1">
      <alignment wrapText="1"/>
    </xf>
    <xf numFmtId="169" fontId="1" fillId="0" borderId="0" xfId="0" applyNumberFormat="1" applyFont="1" applyAlignment="1">
      <alignment wrapText="1"/>
    </xf>
    <xf numFmtId="0" fontId="1" fillId="0" borderId="6" xfId="0" applyFont="1" applyFill="1" applyBorder="1" applyAlignment="1">
      <alignment horizontal="center" vertical="center"/>
    </xf>
    <xf numFmtId="0" fontId="1" fillId="0" borderId="29" xfId="0" applyFont="1" applyFill="1" applyBorder="1" applyAlignment="1">
      <alignment vertical="center" wrapText="1"/>
    </xf>
    <xf numFmtId="0" fontId="1" fillId="0" borderId="29" xfId="0" applyFont="1" applyFill="1" applyBorder="1" applyAlignment="1">
      <alignment horizontal="center" vertical="center"/>
    </xf>
    <xf numFmtId="164" fontId="1" fillId="0" borderId="33" xfId="0" applyNumberFormat="1" applyFont="1" applyFill="1" applyBorder="1" applyAlignment="1">
      <alignment vertical="top" wrapText="1"/>
    </xf>
    <xf numFmtId="164" fontId="1" fillId="0" borderId="33" xfId="0" applyNumberFormat="1" applyFont="1" applyFill="1" applyBorder="1" applyAlignment="1">
      <alignment horizontal="center" vertical="center" wrapText="1"/>
    </xf>
    <xf numFmtId="164" fontId="1" fillId="0" borderId="34" xfId="0" applyNumberFormat="1" applyFont="1" applyFill="1" applyBorder="1" applyAlignment="1">
      <alignment horizontal="center" vertical="center" wrapText="1"/>
    </xf>
    <xf numFmtId="170" fontId="1" fillId="0" borderId="45" xfId="0" applyNumberFormat="1" applyFont="1" applyFill="1" applyBorder="1" applyAlignment="1">
      <alignment horizontal="center" vertical="center" wrapText="1"/>
    </xf>
    <xf numFmtId="0" fontId="1" fillId="0" borderId="39" xfId="0" applyFont="1" applyBorder="1" applyAlignment="1">
      <alignment vertical="top" wrapText="1"/>
    </xf>
    <xf numFmtId="0" fontId="5" fillId="0" borderId="29" xfId="0" applyFont="1" applyFill="1" applyBorder="1" applyAlignment="1">
      <alignment horizontal="left" vertical="center" wrapText="1"/>
    </xf>
    <xf numFmtId="169" fontId="5" fillId="0" borderId="29" xfId="0" applyNumberFormat="1" applyFont="1" applyFill="1" applyBorder="1" applyAlignment="1">
      <alignment horizontal="center" vertical="center"/>
    </xf>
    <xf numFmtId="0" fontId="5" fillId="0" borderId="29" xfId="0" applyFont="1" applyFill="1" applyBorder="1" applyAlignment="1">
      <alignment vertical="center" wrapText="1"/>
    </xf>
    <xf numFmtId="0" fontId="1" fillId="0" borderId="0" xfId="0" applyFont="1" applyFill="1" applyAlignment="1">
      <alignment horizontal="right" vertical="center"/>
    </xf>
    <xf numFmtId="165" fontId="1" fillId="0" borderId="0" xfId="0" applyNumberFormat="1" applyFont="1" applyFill="1" applyAlignment="1">
      <alignment vertical="center"/>
    </xf>
    <xf numFmtId="0" fontId="1" fillId="0" borderId="0" xfId="0" applyFont="1" applyFill="1" applyAlignment="1">
      <alignment vertical="center"/>
    </xf>
    <xf numFmtId="0" fontId="1" fillId="0" borderId="0" xfId="0" applyFont="1" applyFill="1" applyAlignment="1">
      <alignment horizontal="right"/>
    </xf>
    <xf numFmtId="164" fontId="1" fillId="0" borderId="44" xfId="0" applyNumberFormat="1" applyFont="1" applyFill="1" applyBorder="1" applyAlignment="1">
      <alignment vertical="top" wrapText="1"/>
    </xf>
    <xf numFmtId="164" fontId="2" fillId="0" borderId="44" xfId="0" applyNumberFormat="1" applyFont="1" applyFill="1" applyBorder="1" applyAlignment="1">
      <alignment horizontal="center" vertical="center" wrapText="1"/>
    </xf>
    <xf numFmtId="0" fontId="1" fillId="0" borderId="0" xfId="0" applyFont="1" applyFill="1" applyAlignment="1">
      <alignment wrapText="1"/>
    </xf>
    <xf numFmtId="164" fontId="1" fillId="0" borderId="0" xfId="0" applyNumberFormat="1" applyFont="1" applyFill="1" applyAlignment="1">
      <alignment wrapText="1"/>
    </xf>
    <xf numFmtId="9" fontId="1" fillId="0" borderId="0" xfId="0" applyNumberFormat="1" applyFont="1" applyFill="1" applyAlignment="1"/>
    <xf numFmtId="165" fontId="1" fillId="0" borderId="1" xfId="0" applyNumberFormat="1" applyFont="1" applyFill="1" applyBorder="1" applyAlignment="1"/>
    <xf numFmtId="9" fontId="1" fillId="0" borderId="0" xfId="0" applyNumberFormat="1" applyFont="1" applyFill="1"/>
    <xf numFmtId="0" fontId="1" fillId="0" borderId="0" xfId="0" applyFont="1" applyFill="1"/>
    <xf numFmtId="0" fontId="1" fillId="0" borderId="39" xfId="0" applyFont="1" applyBorder="1" applyAlignment="1">
      <alignment vertical="center"/>
    </xf>
    <xf numFmtId="0" fontId="5" fillId="0" borderId="29" xfId="0" applyFont="1" applyFill="1" applyBorder="1" applyAlignment="1">
      <alignment horizontal="center" vertical="center"/>
    </xf>
    <xf numFmtId="0" fontId="5" fillId="0" borderId="29" xfId="0" applyFont="1" applyFill="1" applyBorder="1" applyAlignment="1">
      <alignment horizontal="center" vertical="center" wrapText="1"/>
    </xf>
    <xf numFmtId="0" fontId="21" fillId="0" borderId="0" xfId="0" applyFont="1"/>
    <xf numFmtId="0" fontId="1" fillId="0" borderId="0" xfId="0" applyFont="1" applyBorder="1" applyAlignment="1">
      <alignment vertical="top" wrapText="1"/>
    </xf>
    <xf numFmtId="0" fontId="1" fillId="0" borderId="0" xfId="0" applyFont="1" applyBorder="1" applyAlignment="1">
      <alignment horizontal="left" vertical="center" wrapText="1"/>
    </xf>
    <xf numFmtId="0" fontId="22" fillId="0" borderId="0" xfId="0" applyFont="1"/>
    <xf numFmtId="2" fontId="23" fillId="0" borderId="0" xfId="0" applyNumberFormat="1" applyFont="1"/>
    <xf numFmtId="0" fontId="1" fillId="0" borderId="0" xfId="0" applyFont="1" applyFill="1" applyBorder="1"/>
    <xf numFmtId="169" fontId="1" fillId="0" borderId="0" xfId="0" applyNumberFormat="1" applyFont="1" applyFill="1" applyBorder="1"/>
    <xf numFmtId="9" fontId="1" fillId="0" borderId="0" xfId="4" applyFont="1" applyFill="1" applyBorder="1"/>
    <xf numFmtId="2" fontId="1" fillId="0" borderId="0" xfId="0" applyNumberFormat="1" applyFont="1" applyFill="1" applyBorder="1"/>
    <xf numFmtId="0" fontId="1" fillId="0" borderId="39" xfId="0" applyFont="1" applyBorder="1" applyAlignment="1">
      <alignment vertical="center" wrapText="1"/>
    </xf>
    <xf numFmtId="0" fontId="1" fillId="0" borderId="29" xfId="0" applyFont="1" applyFill="1" applyBorder="1" applyAlignment="1">
      <alignment wrapText="1"/>
    </xf>
    <xf numFmtId="0" fontId="14" fillId="0" borderId="0" xfId="0" applyFont="1" applyFill="1"/>
    <xf numFmtId="0" fontId="16" fillId="0" borderId="0" xfId="0" applyFont="1" applyBorder="1" applyAlignment="1">
      <alignment vertical="center"/>
    </xf>
    <xf numFmtId="0" fontId="1" fillId="0" borderId="0" xfId="0" applyFont="1" applyAlignment="1">
      <alignment wrapText="1"/>
    </xf>
    <xf numFmtId="0" fontId="1" fillId="0" borderId="1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right"/>
    </xf>
    <xf numFmtId="0" fontId="1" fillId="0" borderId="10" xfId="0" applyFont="1" applyBorder="1" applyAlignment="1">
      <alignment horizontal="left"/>
    </xf>
    <xf numFmtId="0" fontId="1" fillId="0" borderId="13" xfId="0" applyFont="1" applyBorder="1" applyAlignment="1">
      <alignment horizontal="left"/>
    </xf>
    <xf numFmtId="0" fontId="1" fillId="0" borderId="1" xfId="0" applyFont="1" applyBorder="1" applyAlignment="1">
      <alignment horizontal="center" wrapText="1"/>
    </xf>
    <xf numFmtId="0" fontId="2" fillId="0" borderId="36" xfId="0" applyFont="1" applyBorder="1" applyAlignment="1">
      <alignment horizontal="right"/>
    </xf>
    <xf numFmtId="0" fontId="2" fillId="0" borderId="37" xfId="0" applyFont="1" applyBorder="1" applyAlignment="1">
      <alignment horizontal="right"/>
    </xf>
    <xf numFmtId="0" fontId="2" fillId="0" borderId="2" xfId="0" applyFont="1" applyBorder="1" applyAlignment="1">
      <alignment horizontal="right"/>
    </xf>
    <xf numFmtId="0" fontId="2" fillId="0" borderId="21" xfId="0" applyFont="1" applyBorder="1" applyAlignment="1">
      <alignment horizontal="right"/>
    </xf>
    <xf numFmtId="0" fontId="2" fillId="0" borderId="22" xfId="0" applyFont="1" applyBorder="1" applyAlignment="1">
      <alignment horizontal="right"/>
    </xf>
    <xf numFmtId="0" fontId="1" fillId="0" borderId="5" xfId="0" applyFont="1" applyBorder="1" applyAlignment="1">
      <alignment horizontal="right"/>
    </xf>
    <xf numFmtId="0" fontId="1" fillId="0" borderId="29" xfId="0" applyFont="1" applyBorder="1" applyAlignment="1">
      <alignment horizontal="right"/>
    </xf>
    <xf numFmtId="0" fontId="1" fillId="0" borderId="30" xfId="0" applyFont="1" applyBorder="1" applyAlignment="1">
      <alignment horizontal="right"/>
    </xf>
    <xf numFmtId="0" fontId="2" fillId="0" borderId="5" xfId="0" applyFont="1" applyBorder="1" applyAlignment="1">
      <alignment horizontal="right"/>
    </xf>
    <xf numFmtId="0" fontId="2" fillId="0" borderId="29" xfId="0" applyFont="1" applyBorder="1" applyAlignment="1">
      <alignment horizontal="right"/>
    </xf>
    <xf numFmtId="0" fontId="2" fillId="0" borderId="30" xfId="0" applyFont="1" applyBorder="1" applyAlignment="1">
      <alignment horizontal="right"/>
    </xf>
    <xf numFmtId="0" fontId="2" fillId="0" borderId="32" xfId="0" applyFont="1" applyBorder="1" applyAlignment="1">
      <alignment horizontal="right"/>
    </xf>
    <xf numFmtId="0" fontId="2" fillId="0" borderId="33" xfId="0" applyFont="1" applyBorder="1" applyAlignment="1">
      <alignment horizontal="right"/>
    </xf>
    <xf numFmtId="0" fontId="2" fillId="0" borderId="34" xfId="0" applyFont="1" applyBorder="1" applyAlignment="1">
      <alignment horizontal="right"/>
    </xf>
    <xf numFmtId="164" fontId="1" fillId="0" borderId="29" xfId="0" applyNumberFormat="1" applyFont="1" applyBorder="1" applyAlignment="1">
      <alignment horizontal="left" vertical="top" wrapText="1"/>
    </xf>
    <xf numFmtId="164" fontId="1" fillId="0" borderId="30" xfId="0" applyNumberFormat="1" applyFont="1" applyBorder="1" applyAlignment="1">
      <alignment horizontal="left" vertical="top" wrapText="1"/>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164" fontId="1" fillId="0" borderId="21" xfId="0" applyNumberFormat="1" applyFont="1" applyBorder="1" applyAlignment="1">
      <alignment horizontal="left" vertical="top" wrapText="1"/>
    </xf>
    <xf numFmtId="164" fontId="1" fillId="0" borderId="22" xfId="0" applyNumberFormat="1" applyFont="1" applyBorder="1" applyAlignment="1">
      <alignment horizontal="left" vertical="top"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8" xfId="0" applyFont="1" applyBorder="1" applyAlignment="1">
      <alignment horizontal="center" vertical="center" wrapText="1"/>
    </xf>
    <xf numFmtId="0" fontId="2" fillId="0" borderId="0" xfId="0" applyFont="1" applyAlignment="1">
      <alignment horizontal="right"/>
    </xf>
    <xf numFmtId="164" fontId="2" fillId="0" borderId="40" xfId="0" applyNumberFormat="1" applyFont="1" applyBorder="1" applyAlignment="1">
      <alignment horizontal="left"/>
    </xf>
    <xf numFmtId="164" fontId="1" fillId="0" borderId="38" xfId="0" applyNumberFormat="1" applyFont="1" applyBorder="1" applyAlignment="1">
      <alignment horizontal="center"/>
    </xf>
    <xf numFmtId="0" fontId="2" fillId="0" borderId="0" xfId="0" applyFont="1" applyAlignment="1">
      <alignment horizontal="right" vertical="justify"/>
    </xf>
    <xf numFmtId="0" fontId="2" fillId="0" borderId="0" xfId="0" applyFont="1" applyAlignment="1">
      <alignment horizontal="center"/>
    </xf>
    <xf numFmtId="0" fontId="1" fillId="0" borderId="15" xfId="0" applyFont="1" applyBorder="1" applyAlignment="1">
      <alignment horizontal="center" vertical="top"/>
    </xf>
    <xf numFmtId="164" fontId="2" fillId="0" borderId="38" xfId="0" applyNumberFormat="1" applyFont="1" applyBorder="1" applyAlignment="1">
      <alignment horizontal="left"/>
    </xf>
    <xf numFmtId="0" fontId="1" fillId="0" borderId="0" xfId="0" applyFont="1" applyAlignment="1">
      <alignment horizontal="center" vertical="justify"/>
    </xf>
    <xf numFmtId="0" fontId="1" fillId="0" borderId="22" xfId="0" applyFont="1" applyBorder="1" applyAlignment="1">
      <alignment horizontal="center" vertical="center" textRotation="90" wrapText="1"/>
    </xf>
    <xf numFmtId="0" fontId="1" fillId="0" borderId="34" xfId="0" applyFont="1" applyBorder="1" applyAlignment="1">
      <alignment horizontal="center" vertical="center" textRotation="90" wrapText="1"/>
    </xf>
    <xf numFmtId="165" fontId="1" fillId="0" borderId="1" xfId="0" applyNumberFormat="1" applyFont="1" applyBorder="1" applyAlignment="1">
      <alignment wrapText="1"/>
    </xf>
    <xf numFmtId="0" fontId="2" fillId="0" borderId="10" xfId="3" applyFont="1" applyBorder="1" applyAlignment="1">
      <alignment horizontal="right" wrapText="1"/>
    </xf>
    <xf numFmtId="0" fontId="2" fillId="0" borderId="13" xfId="3" applyFont="1" applyBorder="1" applyAlignment="1">
      <alignment horizontal="right" wrapText="1"/>
    </xf>
    <xf numFmtId="0" fontId="2" fillId="0" borderId="14" xfId="3" applyFont="1" applyBorder="1" applyAlignment="1">
      <alignment horizontal="right" wrapText="1"/>
    </xf>
    <xf numFmtId="0" fontId="2"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2" fontId="1" fillId="0" borderId="0" xfId="0" applyNumberFormat="1" applyFont="1" applyAlignment="1">
      <alignment horizontal="right" vertical="center"/>
    </xf>
    <xf numFmtId="0" fontId="1" fillId="0" borderId="32"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1" fillId="0" borderId="33" xfId="0" applyFont="1" applyBorder="1" applyAlignment="1">
      <alignment horizontal="center" vertical="center"/>
    </xf>
    <xf numFmtId="0" fontId="1" fillId="0" borderId="21" xfId="0" applyFont="1" applyBorder="1" applyAlignment="1">
      <alignment horizontal="center" vertical="center" textRotation="90"/>
    </xf>
    <xf numFmtId="0" fontId="1" fillId="0" borderId="33" xfId="0" applyFont="1" applyBorder="1" applyAlignment="1">
      <alignment horizontal="center" vertical="center" textRotation="90"/>
    </xf>
    <xf numFmtId="164" fontId="1" fillId="0" borderId="0" xfId="0" applyNumberFormat="1" applyFont="1" applyAlignment="1">
      <alignment horizontal="center" vertical="center"/>
    </xf>
    <xf numFmtId="165" fontId="1" fillId="0" borderId="38" xfId="0" applyNumberFormat="1" applyFont="1" applyBorder="1" applyAlignment="1">
      <alignment horizontal="left" wrapText="1"/>
    </xf>
    <xf numFmtId="0" fontId="1" fillId="0" borderId="2" xfId="0" applyNumberFormat="1" applyFont="1" applyBorder="1" applyAlignment="1">
      <alignment horizontal="center" vertical="center" textRotation="90" wrapText="1"/>
    </xf>
    <xf numFmtId="0" fontId="1" fillId="0" borderId="32" xfId="0" applyNumberFormat="1" applyFont="1" applyBorder="1" applyAlignment="1">
      <alignment horizontal="center" vertical="center" textRotation="90" wrapText="1"/>
    </xf>
    <xf numFmtId="0" fontId="1" fillId="0" borderId="27" xfId="0" applyFont="1" applyBorder="1" applyAlignment="1">
      <alignment horizontal="center" vertical="center" textRotation="90" wrapText="1"/>
    </xf>
    <xf numFmtId="0" fontId="1" fillId="0" borderId="27" xfId="0" applyFont="1" applyBorder="1" applyAlignment="1">
      <alignment horizontal="center" wrapText="1"/>
    </xf>
    <xf numFmtId="0" fontId="1" fillId="0" borderId="44" xfId="0" applyFont="1" applyBorder="1" applyAlignment="1">
      <alignment horizontal="center" wrapText="1"/>
    </xf>
    <xf numFmtId="0" fontId="1" fillId="0" borderId="39" xfId="0" applyFont="1" applyBorder="1" applyAlignment="1">
      <alignment horizontal="left" vertical="center" wrapText="1"/>
    </xf>
    <xf numFmtId="0" fontId="14" fillId="0" borderId="0" xfId="0" applyFont="1" applyAlignment="1">
      <alignment horizontal="left"/>
    </xf>
    <xf numFmtId="0" fontId="1" fillId="0" borderId="21"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21" xfId="0" applyFont="1" applyFill="1" applyBorder="1" applyAlignment="1">
      <alignment horizontal="center" vertical="center" textRotation="90"/>
    </xf>
    <xf numFmtId="0" fontId="1" fillId="0" borderId="33" xfId="0" applyFont="1" applyFill="1" applyBorder="1" applyAlignment="1">
      <alignment horizontal="center" vertical="center" textRotation="90"/>
    </xf>
    <xf numFmtId="0" fontId="1" fillId="0" borderId="22" xfId="0" applyFont="1" applyFill="1" applyBorder="1" applyAlignment="1">
      <alignment horizontal="center" vertical="center" textRotation="90" wrapText="1"/>
    </xf>
    <xf numFmtId="0" fontId="1" fillId="0" borderId="34" xfId="0" applyFont="1" applyFill="1" applyBorder="1" applyAlignment="1">
      <alignment horizontal="center" vertical="center" textRotation="90" wrapText="1"/>
    </xf>
    <xf numFmtId="0" fontId="1" fillId="0" borderId="39" xfId="0" applyFont="1" applyFill="1" applyBorder="1" applyAlignment="1">
      <alignment horizontal="left" vertical="center" wrapText="1"/>
    </xf>
    <xf numFmtId="164" fontId="1" fillId="0" borderId="29" xfId="0" applyNumberFormat="1" applyFont="1" applyBorder="1"/>
    <xf numFmtId="2" fontId="1" fillId="0" borderId="29" xfId="0" applyNumberFormat="1" applyFont="1" applyBorder="1" applyAlignment="1">
      <alignment wrapText="1"/>
    </xf>
    <xf numFmtId="164" fontId="5" fillId="0" borderId="29" xfId="0" applyNumberFormat="1" applyFont="1" applyFill="1" applyBorder="1" applyAlignment="1">
      <alignment vertical="top" wrapText="1"/>
    </xf>
  </cellXfs>
  <cellStyles count="6">
    <cellStyle name="Hipersaite" xfId="5" builtinId="8"/>
    <cellStyle name="Normal 2" xfId="2" xr:uid="{00000000-0005-0000-0000-000001000000}"/>
    <cellStyle name="Parasts" xfId="0" builtinId="0"/>
    <cellStyle name="Procenti" xfId="4" builtinId="5"/>
    <cellStyle name="Обычный_33. OZOLNIEKU NOVADA DOME_OZO SKOLA_TELPU, GAITENU, KAPNU TELPU REMONTS_TAME_VADIMS_2011_02_25_melnraksts" xfId="1" xr:uid="{00000000-0005-0000-0000-000004000000}"/>
    <cellStyle name="Обычный_saulkrasti_tame" xfId="3" xr:uid="{00000000-0005-0000-0000-000005000000}"/>
  </cellStyles>
  <dxfs count="244">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C39"/>
  <sheetViews>
    <sheetView workbookViewId="0">
      <selection activeCell="B34" sqref="B34"/>
    </sheetView>
  </sheetViews>
  <sheetFormatPr defaultRowHeight="11.25" x14ac:dyDescent="0.2"/>
  <cols>
    <col min="1" max="1" width="16.85546875" style="1" customWidth="1"/>
    <col min="2" max="2" width="43.42578125" style="1" customWidth="1"/>
    <col min="3" max="3" width="22.42578125" style="1" customWidth="1"/>
    <col min="4" max="210" width="9.140625" style="1"/>
    <col min="211" max="211" width="1.42578125" style="1" customWidth="1"/>
    <col min="212" max="212" width="2.140625" style="1" customWidth="1"/>
    <col min="213" max="213" width="16.85546875" style="1" customWidth="1"/>
    <col min="214" max="214" width="43.42578125" style="1" customWidth="1"/>
    <col min="215" max="215" width="22.42578125" style="1" customWidth="1"/>
    <col min="216" max="216" width="9.140625" style="1"/>
    <col min="217" max="217" width="13.85546875" style="1" bestFit="1" customWidth="1"/>
    <col min="218" max="466" width="9.140625" style="1"/>
    <col min="467" max="467" width="1.42578125" style="1" customWidth="1"/>
    <col min="468" max="468" width="2.140625" style="1" customWidth="1"/>
    <col min="469" max="469" width="16.85546875" style="1" customWidth="1"/>
    <col min="470" max="470" width="43.42578125" style="1" customWidth="1"/>
    <col min="471" max="471" width="22.42578125" style="1" customWidth="1"/>
    <col min="472" max="472" width="9.140625" style="1"/>
    <col min="473" max="473" width="13.85546875" style="1" bestFit="1" customWidth="1"/>
    <col min="474" max="722" width="9.140625" style="1"/>
    <col min="723" max="723" width="1.42578125" style="1" customWidth="1"/>
    <col min="724" max="724" width="2.140625" style="1" customWidth="1"/>
    <col min="725" max="725" width="16.85546875" style="1" customWidth="1"/>
    <col min="726" max="726" width="43.42578125" style="1" customWidth="1"/>
    <col min="727" max="727" width="22.42578125" style="1" customWidth="1"/>
    <col min="728" max="728" width="9.140625" style="1"/>
    <col min="729" max="729" width="13.85546875" style="1" bestFit="1" customWidth="1"/>
    <col min="730" max="978" width="9.140625" style="1"/>
    <col min="979" max="979" width="1.42578125" style="1" customWidth="1"/>
    <col min="980" max="980" width="2.140625" style="1" customWidth="1"/>
    <col min="981" max="981" width="16.85546875" style="1" customWidth="1"/>
    <col min="982" max="982" width="43.42578125" style="1" customWidth="1"/>
    <col min="983" max="983" width="22.42578125" style="1" customWidth="1"/>
    <col min="984" max="984" width="9.140625" style="1"/>
    <col min="985" max="985" width="13.85546875" style="1" bestFit="1" customWidth="1"/>
    <col min="986" max="1234" width="9.140625" style="1"/>
    <col min="1235" max="1235" width="1.42578125" style="1" customWidth="1"/>
    <col min="1236" max="1236" width="2.140625" style="1" customWidth="1"/>
    <col min="1237" max="1237" width="16.85546875" style="1" customWidth="1"/>
    <col min="1238" max="1238" width="43.42578125" style="1" customWidth="1"/>
    <col min="1239" max="1239" width="22.42578125" style="1" customWidth="1"/>
    <col min="1240" max="1240" width="9.140625" style="1"/>
    <col min="1241" max="1241" width="13.85546875" style="1" bestFit="1" customWidth="1"/>
    <col min="1242" max="1490" width="9.140625" style="1"/>
    <col min="1491" max="1491" width="1.42578125" style="1" customWidth="1"/>
    <col min="1492" max="1492" width="2.140625" style="1" customWidth="1"/>
    <col min="1493" max="1493" width="16.85546875" style="1" customWidth="1"/>
    <col min="1494" max="1494" width="43.42578125" style="1" customWidth="1"/>
    <col min="1495" max="1495" width="22.42578125" style="1" customWidth="1"/>
    <col min="1496" max="1496" width="9.140625" style="1"/>
    <col min="1497" max="1497" width="13.85546875" style="1" bestFit="1" customWidth="1"/>
    <col min="1498" max="1746" width="9.140625" style="1"/>
    <col min="1747" max="1747" width="1.42578125" style="1" customWidth="1"/>
    <col min="1748" max="1748" width="2.140625" style="1" customWidth="1"/>
    <col min="1749" max="1749" width="16.85546875" style="1" customWidth="1"/>
    <col min="1750" max="1750" width="43.42578125" style="1" customWidth="1"/>
    <col min="1751" max="1751" width="22.42578125" style="1" customWidth="1"/>
    <col min="1752" max="1752" width="9.140625" style="1"/>
    <col min="1753" max="1753" width="13.85546875" style="1" bestFit="1" customWidth="1"/>
    <col min="1754" max="2002" width="9.140625" style="1"/>
    <col min="2003" max="2003" width="1.42578125" style="1" customWidth="1"/>
    <col min="2004" max="2004" width="2.140625" style="1" customWidth="1"/>
    <col min="2005" max="2005" width="16.85546875" style="1" customWidth="1"/>
    <col min="2006" max="2006" width="43.42578125" style="1" customWidth="1"/>
    <col min="2007" max="2007" width="22.42578125" style="1" customWidth="1"/>
    <col min="2008" max="2008" width="9.140625" style="1"/>
    <col min="2009" max="2009" width="13.85546875" style="1" bestFit="1" customWidth="1"/>
    <col min="2010" max="2258" width="9.140625" style="1"/>
    <col min="2259" max="2259" width="1.42578125" style="1" customWidth="1"/>
    <col min="2260" max="2260" width="2.140625" style="1" customWidth="1"/>
    <col min="2261" max="2261" width="16.85546875" style="1" customWidth="1"/>
    <col min="2262" max="2262" width="43.42578125" style="1" customWidth="1"/>
    <col min="2263" max="2263" width="22.42578125" style="1" customWidth="1"/>
    <col min="2264" max="2264" width="9.140625" style="1"/>
    <col min="2265" max="2265" width="13.85546875" style="1" bestFit="1" customWidth="1"/>
    <col min="2266" max="2514" width="9.140625" style="1"/>
    <col min="2515" max="2515" width="1.42578125" style="1" customWidth="1"/>
    <col min="2516" max="2516" width="2.140625" style="1" customWidth="1"/>
    <col min="2517" max="2517" width="16.85546875" style="1" customWidth="1"/>
    <col min="2518" max="2518" width="43.42578125" style="1" customWidth="1"/>
    <col min="2519" max="2519" width="22.42578125" style="1" customWidth="1"/>
    <col min="2520" max="2520" width="9.140625" style="1"/>
    <col min="2521" max="2521" width="13.85546875" style="1" bestFit="1" customWidth="1"/>
    <col min="2522" max="2770" width="9.140625" style="1"/>
    <col min="2771" max="2771" width="1.42578125" style="1" customWidth="1"/>
    <col min="2772" max="2772" width="2.140625" style="1" customWidth="1"/>
    <col min="2773" max="2773" width="16.85546875" style="1" customWidth="1"/>
    <col min="2774" max="2774" width="43.42578125" style="1" customWidth="1"/>
    <col min="2775" max="2775" width="22.42578125" style="1" customWidth="1"/>
    <col min="2776" max="2776" width="9.140625" style="1"/>
    <col min="2777" max="2777" width="13.85546875" style="1" bestFit="1" customWidth="1"/>
    <col min="2778" max="3026" width="9.140625" style="1"/>
    <col min="3027" max="3027" width="1.42578125" style="1" customWidth="1"/>
    <col min="3028" max="3028" width="2.140625" style="1" customWidth="1"/>
    <col min="3029" max="3029" width="16.85546875" style="1" customWidth="1"/>
    <col min="3030" max="3030" width="43.42578125" style="1" customWidth="1"/>
    <col min="3031" max="3031" width="22.42578125" style="1" customWidth="1"/>
    <col min="3032" max="3032" width="9.140625" style="1"/>
    <col min="3033" max="3033" width="13.85546875" style="1" bestFit="1" customWidth="1"/>
    <col min="3034" max="3282" width="9.140625" style="1"/>
    <col min="3283" max="3283" width="1.42578125" style="1" customWidth="1"/>
    <col min="3284" max="3284" width="2.140625" style="1" customWidth="1"/>
    <col min="3285" max="3285" width="16.85546875" style="1" customWidth="1"/>
    <col min="3286" max="3286" width="43.42578125" style="1" customWidth="1"/>
    <col min="3287" max="3287" width="22.42578125" style="1" customWidth="1"/>
    <col min="3288" max="3288" width="9.140625" style="1"/>
    <col min="3289" max="3289" width="13.85546875" style="1" bestFit="1" customWidth="1"/>
    <col min="3290" max="3538" width="9.140625" style="1"/>
    <col min="3539" max="3539" width="1.42578125" style="1" customWidth="1"/>
    <col min="3540" max="3540" width="2.140625" style="1" customWidth="1"/>
    <col min="3541" max="3541" width="16.85546875" style="1" customWidth="1"/>
    <col min="3542" max="3542" width="43.42578125" style="1" customWidth="1"/>
    <col min="3543" max="3543" width="22.42578125" style="1" customWidth="1"/>
    <col min="3544" max="3544" width="9.140625" style="1"/>
    <col min="3545" max="3545" width="13.85546875" style="1" bestFit="1" customWidth="1"/>
    <col min="3546" max="3794" width="9.140625" style="1"/>
    <col min="3795" max="3795" width="1.42578125" style="1" customWidth="1"/>
    <col min="3796" max="3796" width="2.140625" style="1" customWidth="1"/>
    <col min="3797" max="3797" width="16.85546875" style="1" customWidth="1"/>
    <col min="3798" max="3798" width="43.42578125" style="1" customWidth="1"/>
    <col min="3799" max="3799" width="22.42578125" style="1" customWidth="1"/>
    <col min="3800" max="3800" width="9.140625" style="1"/>
    <col min="3801" max="3801" width="13.85546875" style="1" bestFit="1" customWidth="1"/>
    <col min="3802" max="4050" width="9.140625" style="1"/>
    <col min="4051" max="4051" width="1.42578125" style="1" customWidth="1"/>
    <col min="4052" max="4052" width="2.140625" style="1" customWidth="1"/>
    <col min="4053" max="4053" width="16.85546875" style="1" customWidth="1"/>
    <col min="4054" max="4054" width="43.42578125" style="1" customWidth="1"/>
    <col min="4055" max="4055" width="22.42578125" style="1" customWidth="1"/>
    <col min="4056" max="4056" width="9.140625" style="1"/>
    <col min="4057" max="4057" width="13.85546875" style="1" bestFit="1" customWidth="1"/>
    <col min="4058" max="4306" width="9.140625" style="1"/>
    <col min="4307" max="4307" width="1.42578125" style="1" customWidth="1"/>
    <col min="4308" max="4308" width="2.140625" style="1" customWidth="1"/>
    <col min="4309" max="4309" width="16.85546875" style="1" customWidth="1"/>
    <col min="4310" max="4310" width="43.42578125" style="1" customWidth="1"/>
    <col min="4311" max="4311" width="22.42578125" style="1" customWidth="1"/>
    <col min="4312" max="4312" width="9.140625" style="1"/>
    <col min="4313" max="4313" width="13.85546875" style="1" bestFit="1" customWidth="1"/>
    <col min="4314" max="4562" width="9.140625" style="1"/>
    <col min="4563" max="4563" width="1.42578125" style="1" customWidth="1"/>
    <col min="4564" max="4564" width="2.140625" style="1" customWidth="1"/>
    <col min="4565" max="4565" width="16.85546875" style="1" customWidth="1"/>
    <col min="4566" max="4566" width="43.42578125" style="1" customWidth="1"/>
    <col min="4567" max="4567" width="22.42578125" style="1" customWidth="1"/>
    <col min="4568" max="4568" width="9.140625" style="1"/>
    <col min="4569" max="4569" width="13.85546875" style="1" bestFit="1" customWidth="1"/>
    <col min="4570" max="4818" width="9.140625" style="1"/>
    <col min="4819" max="4819" width="1.42578125" style="1" customWidth="1"/>
    <col min="4820" max="4820" width="2.140625" style="1" customWidth="1"/>
    <col min="4821" max="4821" width="16.85546875" style="1" customWidth="1"/>
    <col min="4822" max="4822" width="43.42578125" style="1" customWidth="1"/>
    <col min="4823" max="4823" width="22.42578125" style="1" customWidth="1"/>
    <col min="4824" max="4824" width="9.140625" style="1"/>
    <col min="4825" max="4825" width="13.85546875" style="1" bestFit="1" customWidth="1"/>
    <col min="4826" max="5074" width="9.140625" style="1"/>
    <col min="5075" max="5075" width="1.42578125" style="1" customWidth="1"/>
    <col min="5076" max="5076" width="2.140625" style="1" customWidth="1"/>
    <col min="5077" max="5077" width="16.85546875" style="1" customWidth="1"/>
    <col min="5078" max="5078" width="43.42578125" style="1" customWidth="1"/>
    <col min="5079" max="5079" width="22.42578125" style="1" customWidth="1"/>
    <col min="5080" max="5080" width="9.140625" style="1"/>
    <col min="5081" max="5081" width="13.85546875" style="1" bestFit="1" customWidth="1"/>
    <col min="5082" max="5330" width="9.140625" style="1"/>
    <col min="5331" max="5331" width="1.42578125" style="1" customWidth="1"/>
    <col min="5332" max="5332" width="2.140625" style="1" customWidth="1"/>
    <col min="5333" max="5333" width="16.85546875" style="1" customWidth="1"/>
    <col min="5334" max="5334" width="43.42578125" style="1" customWidth="1"/>
    <col min="5335" max="5335" width="22.42578125" style="1" customWidth="1"/>
    <col min="5336" max="5336" width="9.140625" style="1"/>
    <col min="5337" max="5337" width="13.85546875" style="1" bestFit="1" customWidth="1"/>
    <col min="5338" max="5586" width="9.140625" style="1"/>
    <col min="5587" max="5587" width="1.42578125" style="1" customWidth="1"/>
    <col min="5588" max="5588" width="2.140625" style="1" customWidth="1"/>
    <col min="5589" max="5589" width="16.85546875" style="1" customWidth="1"/>
    <col min="5590" max="5590" width="43.42578125" style="1" customWidth="1"/>
    <col min="5591" max="5591" width="22.42578125" style="1" customWidth="1"/>
    <col min="5592" max="5592" width="9.140625" style="1"/>
    <col min="5593" max="5593" width="13.85546875" style="1" bestFit="1" customWidth="1"/>
    <col min="5594" max="5842" width="9.140625" style="1"/>
    <col min="5843" max="5843" width="1.42578125" style="1" customWidth="1"/>
    <col min="5844" max="5844" width="2.140625" style="1" customWidth="1"/>
    <col min="5845" max="5845" width="16.85546875" style="1" customWidth="1"/>
    <col min="5846" max="5846" width="43.42578125" style="1" customWidth="1"/>
    <col min="5847" max="5847" width="22.42578125" style="1" customWidth="1"/>
    <col min="5848" max="5848" width="9.140625" style="1"/>
    <col min="5849" max="5849" width="13.85546875" style="1" bestFit="1" customWidth="1"/>
    <col min="5850" max="6098" width="9.140625" style="1"/>
    <col min="6099" max="6099" width="1.42578125" style="1" customWidth="1"/>
    <col min="6100" max="6100" width="2.140625" style="1" customWidth="1"/>
    <col min="6101" max="6101" width="16.85546875" style="1" customWidth="1"/>
    <col min="6102" max="6102" width="43.42578125" style="1" customWidth="1"/>
    <col min="6103" max="6103" width="22.42578125" style="1" customWidth="1"/>
    <col min="6104" max="6104" width="9.140625" style="1"/>
    <col min="6105" max="6105" width="13.85546875" style="1" bestFit="1" customWidth="1"/>
    <col min="6106" max="6354" width="9.140625" style="1"/>
    <col min="6355" max="6355" width="1.42578125" style="1" customWidth="1"/>
    <col min="6356" max="6356" width="2.140625" style="1" customWidth="1"/>
    <col min="6357" max="6357" width="16.85546875" style="1" customWidth="1"/>
    <col min="6358" max="6358" width="43.42578125" style="1" customWidth="1"/>
    <col min="6359" max="6359" width="22.42578125" style="1" customWidth="1"/>
    <col min="6360" max="6360" width="9.140625" style="1"/>
    <col min="6361" max="6361" width="13.85546875" style="1" bestFit="1" customWidth="1"/>
    <col min="6362" max="6610" width="9.140625" style="1"/>
    <col min="6611" max="6611" width="1.42578125" style="1" customWidth="1"/>
    <col min="6612" max="6612" width="2.140625" style="1" customWidth="1"/>
    <col min="6613" max="6613" width="16.85546875" style="1" customWidth="1"/>
    <col min="6614" max="6614" width="43.42578125" style="1" customWidth="1"/>
    <col min="6615" max="6615" width="22.42578125" style="1" customWidth="1"/>
    <col min="6616" max="6616" width="9.140625" style="1"/>
    <col min="6617" max="6617" width="13.85546875" style="1" bestFit="1" customWidth="1"/>
    <col min="6618" max="6866" width="9.140625" style="1"/>
    <col min="6867" max="6867" width="1.42578125" style="1" customWidth="1"/>
    <col min="6868" max="6868" width="2.140625" style="1" customWidth="1"/>
    <col min="6869" max="6869" width="16.85546875" style="1" customWidth="1"/>
    <col min="6870" max="6870" width="43.42578125" style="1" customWidth="1"/>
    <col min="6871" max="6871" width="22.42578125" style="1" customWidth="1"/>
    <col min="6872" max="6872" width="9.140625" style="1"/>
    <col min="6873" max="6873" width="13.85546875" style="1" bestFit="1" customWidth="1"/>
    <col min="6874" max="7122" width="9.140625" style="1"/>
    <col min="7123" max="7123" width="1.42578125" style="1" customWidth="1"/>
    <col min="7124" max="7124" width="2.140625" style="1" customWidth="1"/>
    <col min="7125" max="7125" width="16.85546875" style="1" customWidth="1"/>
    <col min="7126" max="7126" width="43.42578125" style="1" customWidth="1"/>
    <col min="7127" max="7127" width="22.42578125" style="1" customWidth="1"/>
    <col min="7128" max="7128" width="9.140625" style="1"/>
    <col min="7129" max="7129" width="13.85546875" style="1" bestFit="1" customWidth="1"/>
    <col min="7130" max="7378" width="9.140625" style="1"/>
    <col min="7379" max="7379" width="1.42578125" style="1" customWidth="1"/>
    <col min="7380" max="7380" width="2.140625" style="1" customWidth="1"/>
    <col min="7381" max="7381" width="16.85546875" style="1" customWidth="1"/>
    <col min="7382" max="7382" width="43.42578125" style="1" customWidth="1"/>
    <col min="7383" max="7383" width="22.42578125" style="1" customWidth="1"/>
    <col min="7384" max="7384" width="9.140625" style="1"/>
    <col min="7385" max="7385" width="13.85546875" style="1" bestFit="1" customWidth="1"/>
    <col min="7386" max="7634" width="9.140625" style="1"/>
    <col min="7635" max="7635" width="1.42578125" style="1" customWidth="1"/>
    <col min="7636" max="7636" width="2.140625" style="1" customWidth="1"/>
    <col min="7637" max="7637" width="16.85546875" style="1" customWidth="1"/>
    <col min="7638" max="7638" width="43.42578125" style="1" customWidth="1"/>
    <col min="7639" max="7639" width="22.42578125" style="1" customWidth="1"/>
    <col min="7640" max="7640" width="9.140625" style="1"/>
    <col min="7641" max="7641" width="13.85546875" style="1" bestFit="1" customWidth="1"/>
    <col min="7642" max="7890" width="9.140625" style="1"/>
    <col min="7891" max="7891" width="1.42578125" style="1" customWidth="1"/>
    <col min="7892" max="7892" width="2.140625" style="1" customWidth="1"/>
    <col min="7893" max="7893" width="16.85546875" style="1" customWidth="1"/>
    <col min="7894" max="7894" width="43.42578125" style="1" customWidth="1"/>
    <col min="7895" max="7895" width="22.42578125" style="1" customWidth="1"/>
    <col min="7896" max="7896" width="9.140625" style="1"/>
    <col min="7897" max="7897" width="13.85546875" style="1" bestFit="1" customWidth="1"/>
    <col min="7898" max="8146" width="9.140625" style="1"/>
    <col min="8147" max="8147" width="1.42578125" style="1" customWidth="1"/>
    <col min="8148" max="8148" width="2.140625" style="1" customWidth="1"/>
    <col min="8149" max="8149" width="16.85546875" style="1" customWidth="1"/>
    <col min="8150" max="8150" width="43.42578125" style="1" customWidth="1"/>
    <col min="8151" max="8151" width="22.42578125" style="1" customWidth="1"/>
    <col min="8152" max="8152" width="9.140625" style="1"/>
    <col min="8153" max="8153" width="13.85546875" style="1" bestFit="1" customWidth="1"/>
    <col min="8154" max="8402" width="9.140625" style="1"/>
    <col min="8403" max="8403" width="1.42578125" style="1" customWidth="1"/>
    <col min="8404" max="8404" width="2.140625" style="1" customWidth="1"/>
    <col min="8405" max="8405" width="16.85546875" style="1" customWidth="1"/>
    <col min="8406" max="8406" width="43.42578125" style="1" customWidth="1"/>
    <col min="8407" max="8407" width="22.42578125" style="1" customWidth="1"/>
    <col min="8408" max="8408" width="9.140625" style="1"/>
    <col min="8409" max="8409" width="13.85546875" style="1" bestFit="1" customWidth="1"/>
    <col min="8410" max="8658" width="9.140625" style="1"/>
    <col min="8659" max="8659" width="1.42578125" style="1" customWidth="1"/>
    <col min="8660" max="8660" width="2.140625" style="1" customWidth="1"/>
    <col min="8661" max="8661" width="16.85546875" style="1" customWidth="1"/>
    <col min="8662" max="8662" width="43.42578125" style="1" customWidth="1"/>
    <col min="8663" max="8663" width="22.42578125" style="1" customWidth="1"/>
    <col min="8664" max="8664" width="9.140625" style="1"/>
    <col min="8665" max="8665" width="13.85546875" style="1" bestFit="1" customWidth="1"/>
    <col min="8666" max="8914" width="9.140625" style="1"/>
    <col min="8915" max="8915" width="1.42578125" style="1" customWidth="1"/>
    <col min="8916" max="8916" width="2.140625" style="1" customWidth="1"/>
    <col min="8917" max="8917" width="16.85546875" style="1" customWidth="1"/>
    <col min="8918" max="8918" width="43.42578125" style="1" customWidth="1"/>
    <col min="8919" max="8919" width="22.42578125" style="1" customWidth="1"/>
    <col min="8920" max="8920" width="9.140625" style="1"/>
    <col min="8921" max="8921" width="13.85546875" style="1" bestFit="1" customWidth="1"/>
    <col min="8922" max="9170" width="9.140625" style="1"/>
    <col min="9171" max="9171" width="1.42578125" style="1" customWidth="1"/>
    <col min="9172" max="9172" width="2.140625" style="1" customWidth="1"/>
    <col min="9173" max="9173" width="16.85546875" style="1" customWidth="1"/>
    <col min="9174" max="9174" width="43.42578125" style="1" customWidth="1"/>
    <col min="9175" max="9175" width="22.42578125" style="1" customWidth="1"/>
    <col min="9176" max="9176" width="9.140625" style="1"/>
    <col min="9177" max="9177" width="13.85546875" style="1" bestFit="1" customWidth="1"/>
    <col min="9178" max="9426" width="9.140625" style="1"/>
    <col min="9427" max="9427" width="1.42578125" style="1" customWidth="1"/>
    <col min="9428" max="9428" width="2.140625" style="1" customWidth="1"/>
    <col min="9429" max="9429" width="16.85546875" style="1" customWidth="1"/>
    <col min="9430" max="9430" width="43.42578125" style="1" customWidth="1"/>
    <col min="9431" max="9431" width="22.42578125" style="1" customWidth="1"/>
    <col min="9432" max="9432" width="9.140625" style="1"/>
    <col min="9433" max="9433" width="13.85546875" style="1" bestFit="1" customWidth="1"/>
    <col min="9434" max="9682" width="9.140625" style="1"/>
    <col min="9683" max="9683" width="1.42578125" style="1" customWidth="1"/>
    <col min="9684" max="9684" width="2.140625" style="1" customWidth="1"/>
    <col min="9685" max="9685" width="16.85546875" style="1" customWidth="1"/>
    <col min="9686" max="9686" width="43.42578125" style="1" customWidth="1"/>
    <col min="9687" max="9687" width="22.42578125" style="1" customWidth="1"/>
    <col min="9688" max="9688" width="9.140625" style="1"/>
    <col min="9689" max="9689" width="13.85546875" style="1" bestFit="1" customWidth="1"/>
    <col min="9690" max="9938" width="9.140625" style="1"/>
    <col min="9939" max="9939" width="1.42578125" style="1" customWidth="1"/>
    <col min="9940" max="9940" width="2.140625" style="1" customWidth="1"/>
    <col min="9941" max="9941" width="16.85546875" style="1" customWidth="1"/>
    <col min="9942" max="9942" width="43.42578125" style="1" customWidth="1"/>
    <col min="9943" max="9943" width="22.42578125" style="1" customWidth="1"/>
    <col min="9944" max="9944" width="9.140625" style="1"/>
    <col min="9945" max="9945" width="13.85546875" style="1" bestFit="1" customWidth="1"/>
    <col min="9946" max="10194" width="9.140625" style="1"/>
    <col min="10195" max="10195" width="1.42578125" style="1" customWidth="1"/>
    <col min="10196" max="10196" width="2.140625" style="1" customWidth="1"/>
    <col min="10197" max="10197" width="16.85546875" style="1" customWidth="1"/>
    <col min="10198" max="10198" width="43.42578125" style="1" customWidth="1"/>
    <col min="10199" max="10199" width="22.42578125" style="1" customWidth="1"/>
    <col min="10200" max="10200" width="9.140625" style="1"/>
    <col min="10201" max="10201" width="13.85546875" style="1" bestFit="1" customWidth="1"/>
    <col min="10202" max="10450" width="9.140625" style="1"/>
    <col min="10451" max="10451" width="1.42578125" style="1" customWidth="1"/>
    <col min="10452" max="10452" width="2.140625" style="1" customWidth="1"/>
    <col min="10453" max="10453" width="16.85546875" style="1" customWidth="1"/>
    <col min="10454" max="10454" width="43.42578125" style="1" customWidth="1"/>
    <col min="10455" max="10455" width="22.42578125" style="1" customWidth="1"/>
    <col min="10456" max="10456" width="9.140625" style="1"/>
    <col min="10457" max="10457" width="13.85546875" style="1" bestFit="1" customWidth="1"/>
    <col min="10458" max="10706" width="9.140625" style="1"/>
    <col min="10707" max="10707" width="1.42578125" style="1" customWidth="1"/>
    <col min="10708" max="10708" width="2.140625" style="1" customWidth="1"/>
    <col min="10709" max="10709" width="16.85546875" style="1" customWidth="1"/>
    <col min="10710" max="10710" width="43.42578125" style="1" customWidth="1"/>
    <col min="10711" max="10711" width="22.42578125" style="1" customWidth="1"/>
    <col min="10712" max="10712" width="9.140625" style="1"/>
    <col min="10713" max="10713" width="13.85546875" style="1" bestFit="1" customWidth="1"/>
    <col min="10714" max="10962" width="9.140625" style="1"/>
    <col min="10963" max="10963" width="1.42578125" style="1" customWidth="1"/>
    <col min="10964" max="10964" width="2.140625" style="1" customWidth="1"/>
    <col min="10965" max="10965" width="16.85546875" style="1" customWidth="1"/>
    <col min="10966" max="10966" width="43.42578125" style="1" customWidth="1"/>
    <col min="10967" max="10967" width="22.42578125" style="1" customWidth="1"/>
    <col min="10968" max="10968" width="9.140625" style="1"/>
    <col min="10969" max="10969" width="13.85546875" style="1" bestFit="1" customWidth="1"/>
    <col min="10970" max="11218" width="9.140625" style="1"/>
    <col min="11219" max="11219" width="1.42578125" style="1" customWidth="1"/>
    <col min="11220" max="11220" width="2.140625" style="1" customWidth="1"/>
    <col min="11221" max="11221" width="16.85546875" style="1" customWidth="1"/>
    <col min="11222" max="11222" width="43.42578125" style="1" customWidth="1"/>
    <col min="11223" max="11223" width="22.42578125" style="1" customWidth="1"/>
    <col min="11224" max="11224" width="9.140625" style="1"/>
    <col min="11225" max="11225" width="13.85546875" style="1" bestFit="1" customWidth="1"/>
    <col min="11226" max="11474" width="9.140625" style="1"/>
    <col min="11475" max="11475" width="1.42578125" style="1" customWidth="1"/>
    <col min="11476" max="11476" width="2.140625" style="1" customWidth="1"/>
    <col min="11477" max="11477" width="16.85546875" style="1" customWidth="1"/>
    <col min="11478" max="11478" width="43.42578125" style="1" customWidth="1"/>
    <col min="11479" max="11479" width="22.42578125" style="1" customWidth="1"/>
    <col min="11480" max="11480" width="9.140625" style="1"/>
    <col min="11481" max="11481" width="13.85546875" style="1" bestFit="1" customWidth="1"/>
    <col min="11482" max="11730" width="9.140625" style="1"/>
    <col min="11731" max="11731" width="1.42578125" style="1" customWidth="1"/>
    <col min="11732" max="11732" width="2.140625" style="1" customWidth="1"/>
    <col min="11733" max="11733" width="16.85546875" style="1" customWidth="1"/>
    <col min="11734" max="11734" width="43.42578125" style="1" customWidth="1"/>
    <col min="11735" max="11735" width="22.42578125" style="1" customWidth="1"/>
    <col min="11736" max="11736" width="9.140625" style="1"/>
    <col min="11737" max="11737" width="13.85546875" style="1" bestFit="1" customWidth="1"/>
    <col min="11738" max="11986" width="9.140625" style="1"/>
    <col min="11987" max="11987" width="1.42578125" style="1" customWidth="1"/>
    <col min="11988" max="11988" width="2.140625" style="1" customWidth="1"/>
    <col min="11989" max="11989" width="16.85546875" style="1" customWidth="1"/>
    <col min="11990" max="11990" width="43.42578125" style="1" customWidth="1"/>
    <col min="11991" max="11991" width="22.42578125" style="1" customWidth="1"/>
    <col min="11992" max="11992" width="9.140625" style="1"/>
    <col min="11993" max="11993" width="13.85546875" style="1" bestFit="1" customWidth="1"/>
    <col min="11994" max="12242" width="9.140625" style="1"/>
    <col min="12243" max="12243" width="1.42578125" style="1" customWidth="1"/>
    <col min="12244" max="12244" width="2.140625" style="1" customWidth="1"/>
    <col min="12245" max="12245" width="16.85546875" style="1" customWidth="1"/>
    <col min="12246" max="12246" width="43.42578125" style="1" customWidth="1"/>
    <col min="12247" max="12247" width="22.42578125" style="1" customWidth="1"/>
    <col min="12248" max="12248" width="9.140625" style="1"/>
    <col min="12249" max="12249" width="13.85546875" style="1" bestFit="1" customWidth="1"/>
    <col min="12250" max="12498" width="9.140625" style="1"/>
    <col min="12499" max="12499" width="1.42578125" style="1" customWidth="1"/>
    <col min="12500" max="12500" width="2.140625" style="1" customWidth="1"/>
    <col min="12501" max="12501" width="16.85546875" style="1" customWidth="1"/>
    <col min="12502" max="12502" width="43.42578125" style="1" customWidth="1"/>
    <col min="12503" max="12503" width="22.42578125" style="1" customWidth="1"/>
    <col min="12504" max="12504" width="9.140625" style="1"/>
    <col min="12505" max="12505" width="13.85546875" style="1" bestFit="1" customWidth="1"/>
    <col min="12506" max="12754" width="9.140625" style="1"/>
    <col min="12755" max="12755" width="1.42578125" style="1" customWidth="1"/>
    <col min="12756" max="12756" width="2.140625" style="1" customWidth="1"/>
    <col min="12757" max="12757" width="16.85546875" style="1" customWidth="1"/>
    <col min="12758" max="12758" width="43.42578125" style="1" customWidth="1"/>
    <col min="12759" max="12759" width="22.42578125" style="1" customWidth="1"/>
    <col min="12760" max="12760" width="9.140625" style="1"/>
    <col min="12761" max="12761" width="13.85546875" style="1" bestFit="1" customWidth="1"/>
    <col min="12762" max="13010" width="9.140625" style="1"/>
    <col min="13011" max="13011" width="1.42578125" style="1" customWidth="1"/>
    <col min="13012" max="13012" width="2.140625" style="1" customWidth="1"/>
    <col min="13013" max="13013" width="16.85546875" style="1" customWidth="1"/>
    <col min="13014" max="13014" width="43.42578125" style="1" customWidth="1"/>
    <col min="13015" max="13015" width="22.42578125" style="1" customWidth="1"/>
    <col min="13016" max="13016" width="9.140625" style="1"/>
    <col min="13017" max="13017" width="13.85546875" style="1" bestFit="1" customWidth="1"/>
    <col min="13018" max="13266" width="9.140625" style="1"/>
    <col min="13267" max="13267" width="1.42578125" style="1" customWidth="1"/>
    <col min="13268" max="13268" width="2.140625" style="1" customWidth="1"/>
    <col min="13269" max="13269" width="16.85546875" style="1" customWidth="1"/>
    <col min="13270" max="13270" width="43.42578125" style="1" customWidth="1"/>
    <col min="13271" max="13271" width="22.42578125" style="1" customWidth="1"/>
    <col min="13272" max="13272" width="9.140625" style="1"/>
    <col min="13273" max="13273" width="13.85546875" style="1" bestFit="1" customWidth="1"/>
    <col min="13274" max="13522" width="9.140625" style="1"/>
    <col min="13523" max="13523" width="1.42578125" style="1" customWidth="1"/>
    <col min="13524" max="13524" width="2.140625" style="1" customWidth="1"/>
    <col min="13525" max="13525" width="16.85546875" style="1" customWidth="1"/>
    <col min="13526" max="13526" width="43.42578125" style="1" customWidth="1"/>
    <col min="13527" max="13527" width="22.42578125" style="1" customWidth="1"/>
    <col min="13528" max="13528" width="9.140625" style="1"/>
    <col min="13529" max="13529" width="13.85546875" style="1" bestFit="1" customWidth="1"/>
    <col min="13530" max="13778" width="9.140625" style="1"/>
    <col min="13779" max="13779" width="1.42578125" style="1" customWidth="1"/>
    <col min="13780" max="13780" width="2.140625" style="1" customWidth="1"/>
    <col min="13781" max="13781" width="16.85546875" style="1" customWidth="1"/>
    <col min="13782" max="13782" width="43.42578125" style="1" customWidth="1"/>
    <col min="13783" max="13783" width="22.42578125" style="1" customWidth="1"/>
    <col min="13784" max="13784" width="9.140625" style="1"/>
    <col min="13785" max="13785" width="13.85546875" style="1" bestFit="1" customWidth="1"/>
    <col min="13786" max="14034" width="9.140625" style="1"/>
    <col min="14035" max="14035" width="1.42578125" style="1" customWidth="1"/>
    <col min="14036" max="14036" width="2.140625" style="1" customWidth="1"/>
    <col min="14037" max="14037" width="16.85546875" style="1" customWidth="1"/>
    <col min="14038" max="14038" width="43.42578125" style="1" customWidth="1"/>
    <col min="14039" max="14039" width="22.42578125" style="1" customWidth="1"/>
    <col min="14040" max="14040" width="9.140625" style="1"/>
    <col min="14041" max="14041" width="13.85546875" style="1" bestFit="1" customWidth="1"/>
    <col min="14042" max="14290" width="9.140625" style="1"/>
    <col min="14291" max="14291" width="1.42578125" style="1" customWidth="1"/>
    <col min="14292" max="14292" width="2.140625" style="1" customWidth="1"/>
    <col min="14293" max="14293" width="16.85546875" style="1" customWidth="1"/>
    <col min="14294" max="14294" width="43.42578125" style="1" customWidth="1"/>
    <col min="14295" max="14295" width="22.42578125" style="1" customWidth="1"/>
    <col min="14296" max="14296" width="9.140625" style="1"/>
    <col min="14297" max="14297" width="13.85546875" style="1" bestFit="1" customWidth="1"/>
    <col min="14298" max="14546" width="9.140625" style="1"/>
    <col min="14547" max="14547" width="1.42578125" style="1" customWidth="1"/>
    <col min="14548" max="14548" width="2.140625" style="1" customWidth="1"/>
    <col min="14549" max="14549" width="16.85546875" style="1" customWidth="1"/>
    <col min="14550" max="14550" width="43.42578125" style="1" customWidth="1"/>
    <col min="14551" max="14551" width="22.42578125" style="1" customWidth="1"/>
    <col min="14552" max="14552" width="9.140625" style="1"/>
    <col min="14553" max="14553" width="13.85546875" style="1" bestFit="1" customWidth="1"/>
    <col min="14554" max="14802" width="9.140625" style="1"/>
    <col min="14803" max="14803" width="1.42578125" style="1" customWidth="1"/>
    <col min="14804" max="14804" width="2.140625" style="1" customWidth="1"/>
    <col min="14805" max="14805" width="16.85546875" style="1" customWidth="1"/>
    <col min="14806" max="14806" width="43.42578125" style="1" customWidth="1"/>
    <col min="14807" max="14807" width="22.42578125" style="1" customWidth="1"/>
    <col min="14808" max="14808" width="9.140625" style="1"/>
    <col min="14809" max="14809" width="13.85546875" style="1" bestFit="1" customWidth="1"/>
    <col min="14810" max="15058" width="9.140625" style="1"/>
    <col min="15059" max="15059" width="1.42578125" style="1" customWidth="1"/>
    <col min="15060" max="15060" width="2.140625" style="1" customWidth="1"/>
    <col min="15061" max="15061" width="16.85546875" style="1" customWidth="1"/>
    <col min="15062" max="15062" width="43.42578125" style="1" customWidth="1"/>
    <col min="15063" max="15063" width="22.42578125" style="1" customWidth="1"/>
    <col min="15064" max="15064" width="9.140625" style="1"/>
    <col min="15065" max="15065" width="13.85546875" style="1" bestFit="1" customWidth="1"/>
    <col min="15066" max="15314" width="9.140625" style="1"/>
    <col min="15315" max="15315" width="1.42578125" style="1" customWidth="1"/>
    <col min="15316" max="15316" width="2.140625" style="1" customWidth="1"/>
    <col min="15317" max="15317" width="16.85546875" style="1" customWidth="1"/>
    <col min="15318" max="15318" width="43.42578125" style="1" customWidth="1"/>
    <col min="15319" max="15319" width="22.42578125" style="1" customWidth="1"/>
    <col min="15320" max="15320" width="9.140625" style="1"/>
    <col min="15321" max="15321" width="13.85546875" style="1" bestFit="1" customWidth="1"/>
    <col min="15322" max="15570" width="9.140625" style="1"/>
    <col min="15571" max="15571" width="1.42578125" style="1" customWidth="1"/>
    <col min="15572" max="15572" width="2.140625" style="1" customWidth="1"/>
    <col min="15573" max="15573" width="16.85546875" style="1" customWidth="1"/>
    <col min="15574" max="15574" width="43.42578125" style="1" customWidth="1"/>
    <col min="15575" max="15575" width="22.42578125" style="1" customWidth="1"/>
    <col min="15576" max="15576" width="9.140625" style="1"/>
    <col min="15577" max="15577" width="13.85546875" style="1" bestFit="1" customWidth="1"/>
    <col min="15578" max="15826" width="9.140625" style="1"/>
    <col min="15827" max="15827" width="1.42578125" style="1" customWidth="1"/>
    <col min="15828" max="15828" width="2.140625" style="1" customWidth="1"/>
    <col min="15829" max="15829" width="16.85546875" style="1" customWidth="1"/>
    <col min="15830" max="15830" width="43.42578125" style="1" customWidth="1"/>
    <col min="15831" max="15831" width="22.42578125" style="1" customWidth="1"/>
    <col min="15832" max="15832" width="9.140625" style="1"/>
    <col min="15833" max="15833" width="13.85546875" style="1" bestFit="1" customWidth="1"/>
    <col min="15834" max="16082" width="9.140625" style="1"/>
    <col min="16083" max="16083" width="1.42578125" style="1" customWidth="1"/>
    <col min="16084" max="16084" width="2.140625" style="1" customWidth="1"/>
    <col min="16085" max="16085" width="16.85546875" style="1" customWidth="1"/>
    <col min="16086" max="16086" width="43.42578125" style="1" customWidth="1"/>
    <col min="16087" max="16087" width="22.42578125" style="1" customWidth="1"/>
    <col min="16088" max="16088" width="9.140625" style="1"/>
    <col min="16089" max="16089" width="13.85546875" style="1" bestFit="1" customWidth="1"/>
    <col min="16090" max="16384" width="9.140625" style="1"/>
  </cols>
  <sheetData>
    <row r="2" spans="1:3" x14ac:dyDescent="0.2">
      <c r="C2" s="2" t="s">
        <v>0</v>
      </c>
    </row>
    <row r="3" spans="1:3" x14ac:dyDescent="0.2">
      <c r="A3" s="2"/>
      <c r="B3" s="3"/>
      <c r="C3" s="3"/>
    </row>
    <row r="4" spans="1:3" x14ac:dyDescent="0.2">
      <c r="B4" s="204" t="s">
        <v>1</v>
      </c>
      <c r="C4" s="204"/>
    </row>
    <row r="5" spans="1:3" x14ac:dyDescent="0.2">
      <c r="A5" s="2"/>
      <c r="B5" s="2"/>
      <c r="C5" s="2"/>
    </row>
    <row r="6" spans="1:3" x14ac:dyDescent="0.2">
      <c r="C6" s="4" t="s">
        <v>2</v>
      </c>
    </row>
    <row r="8" spans="1:3" x14ac:dyDescent="0.2">
      <c r="B8" s="205" t="s">
        <v>3</v>
      </c>
      <c r="C8" s="205"/>
    </row>
    <row r="11" spans="1:3" x14ac:dyDescent="0.2">
      <c r="B11" s="2" t="s">
        <v>4</v>
      </c>
    </row>
    <row r="12" spans="1:3" x14ac:dyDescent="0.2">
      <c r="B12" s="87" t="s">
        <v>52</v>
      </c>
    </row>
    <row r="13" spans="1:3" ht="22.5" x14ac:dyDescent="0.2">
      <c r="A13" s="4" t="s">
        <v>5</v>
      </c>
      <c r="B13" s="80" t="s">
        <v>55</v>
      </c>
      <c r="C13" s="80"/>
    </row>
    <row r="14" spans="1:3" ht="22.5" x14ac:dyDescent="0.2">
      <c r="A14" s="4" t="s">
        <v>6</v>
      </c>
      <c r="B14" s="80" t="s">
        <v>55</v>
      </c>
      <c r="C14" s="80"/>
    </row>
    <row r="15" spans="1:3" x14ac:dyDescent="0.2">
      <c r="A15" s="4" t="s">
        <v>7</v>
      </c>
      <c r="B15" s="79" t="s">
        <v>56</v>
      </c>
      <c r="C15" s="79"/>
    </row>
    <row r="16" spans="1:3" x14ac:dyDescent="0.2">
      <c r="A16" s="4" t="s">
        <v>8</v>
      </c>
      <c r="B16" s="78" t="s">
        <v>57</v>
      </c>
      <c r="C16" s="78"/>
    </row>
    <row r="17" spans="1:3" ht="12" thickBot="1" x14ac:dyDescent="0.25"/>
    <row r="18" spans="1:3" x14ac:dyDescent="0.2">
      <c r="A18" s="5" t="s">
        <v>9</v>
      </c>
      <c r="B18" s="6" t="s">
        <v>10</v>
      </c>
      <c r="C18" s="7" t="s">
        <v>11</v>
      </c>
    </row>
    <row r="19" spans="1:3" ht="22.5" x14ac:dyDescent="0.2">
      <c r="A19" s="82">
        <v>1</v>
      </c>
      <c r="B19" s="96" t="s">
        <v>58</v>
      </c>
      <c r="C19" s="9">
        <f>'Kops a'!E32</f>
        <v>0</v>
      </c>
    </row>
    <row r="20" spans="1:3" x14ac:dyDescent="0.2">
      <c r="A20" s="83"/>
      <c r="B20" s="84"/>
      <c r="C20" s="10"/>
    </row>
    <row r="21" spans="1:3" x14ac:dyDescent="0.2">
      <c r="A21" s="85"/>
      <c r="B21" s="8"/>
      <c r="C21" s="10"/>
    </row>
    <row r="22" spans="1:3" x14ac:dyDescent="0.2">
      <c r="A22" s="85"/>
      <c r="B22" s="8"/>
      <c r="C22" s="10"/>
    </row>
    <row r="23" spans="1:3" x14ac:dyDescent="0.2">
      <c r="A23" s="85"/>
      <c r="B23" s="8"/>
      <c r="C23" s="10"/>
    </row>
    <row r="24" spans="1:3" x14ac:dyDescent="0.2">
      <c r="A24" s="85"/>
      <c r="B24" s="8"/>
      <c r="C24" s="10"/>
    </row>
    <row r="25" spans="1:3" ht="12" thickBot="1" x14ac:dyDescent="0.25">
      <c r="A25" s="86"/>
      <c r="B25" s="51"/>
      <c r="C25" s="52"/>
    </row>
    <row r="26" spans="1:3" ht="12" thickBot="1" x14ac:dyDescent="0.25">
      <c r="A26" s="11"/>
      <c r="B26" s="12" t="s">
        <v>12</v>
      </c>
      <c r="C26" s="13">
        <f>SUM(C19:C25)</f>
        <v>0</v>
      </c>
    </row>
    <row r="27" spans="1:3" ht="12" thickBot="1" x14ac:dyDescent="0.25">
      <c r="B27" s="14"/>
      <c r="C27" s="15"/>
    </row>
    <row r="28" spans="1:3" ht="12" thickBot="1" x14ac:dyDescent="0.25">
      <c r="A28" s="206" t="s">
        <v>13</v>
      </c>
      <c r="B28" s="207"/>
      <c r="C28" s="16">
        <f>ROUND(C26*21%,2)</f>
        <v>0</v>
      </c>
    </row>
    <row r="31" spans="1:3" x14ac:dyDescent="0.2">
      <c r="A31" s="1" t="s">
        <v>14</v>
      </c>
      <c r="B31" s="208"/>
      <c r="C31" s="208"/>
    </row>
    <row r="32" spans="1:3" x14ac:dyDescent="0.2">
      <c r="B32" s="203" t="s">
        <v>15</v>
      </c>
      <c r="C32" s="203"/>
    </row>
    <row r="34" spans="1:3" x14ac:dyDescent="0.2">
      <c r="A34" s="1" t="s">
        <v>53</v>
      </c>
      <c r="B34" s="202"/>
      <c r="C34" s="17"/>
    </row>
    <row r="35" spans="1:3" x14ac:dyDescent="0.2">
      <c r="A35" s="17"/>
      <c r="B35" s="17"/>
      <c r="C35" s="17"/>
    </row>
    <row r="36" spans="1:3" x14ac:dyDescent="0.2">
      <c r="A36" s="1" t="s">
        <v>659</v>
      </c>
    </row>
    <row r="38" spans="1:3" x14ac:dyDescent="0.2">
      <c r="A38" s="100" t="s">
        <v>60</v>
      </c>
    </row>
    <row r="39" spans="1:3" x14ac:dyDescent="0.2">
      <c r="A39" s="100" t="s">
        <v>61</v>
      </c>
    </row>
  </sheetData>
  <mergeCells count="5">
    <mergeCell ref="B32:C32"/>
    <mergeCell ref="B4:C4"/>
    <mergeCell ref="B8:C8"/>
    <mergeCell ref="A28:B28"/>
    <mergeCell ref="B31:C31"/>
  </mergeCells>
  <conditionalFormatting sqref="C19 C26 C28">
    <cfRule type="cellIs" dxfId="243" priority="9" operator="equal">
      <formula>0</formula>
    </cfRule>
  </conditionalFormatting>
  <conditionalFormatting sqref="B13:B16">
    <cfRule type="cellIs" dxfId="242" priority="8" operator="equal">
      <formula>0</formula>
    </cfRule>
  </conditionalFormatting>
  <conditionalFormatting sqref="B19">
    <cfRule type="cellIs" dxfId="241" priority="7" operator="equal">
      <formula>0</formula>
    </cfRule>
  </conditionalFormatting>
  <conditionalFormatting sqref="B34">
    <cfRule type="cellIs" dxfId="240" priority="5" operator="equal">
      <formula>0</formula>
    </cfRule>
  </conditionalFormatting>
  <conditionalFormatting sqref="B31:C31">
    <cfRule type="cellIs" dxfId="239" priority="3" operator="equal">
      <formula>0</formula>
    </cfRule>
  </conditionalFormatting>
  <conditionalFormatting sqref="A19">
    <cfRule type="cellIs" dxfId="238" priority="2" operator="equal">
      <formula>0</formula>
    </cfRule>
  </conditionalFormatting>
  <conditionalFormatting sqref="A36">
    <cfRule type="containsText" dxfId="237" priority="1" operator="containsText" text="Tāme sastādīta 20__. gada __. _________">
      <formula>NOT(ISERROR(SEARCH("Tāme sastādīta 20__. gada __. _________",A36)))</formula>
    </cfRule>
  </conditionalFormatting>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9" tint="0.39997558519241921"/>
  </sheetPr>
  <dimension ref="A1:AD109"/>
  <sheetViews>
    <sheetView topLeftCell="A70" zoomScaleNormal="100" workbookViewId="0">
      <selection activeCell="A95" sqref="A95"/>
    </sheetView>
  </sheetViews>
  <sheetFormatPr defaultRowHeight="11.25" x14ac:dyDescent="0.2"/>
  <cols>
    <col min="1" max="1" width="4.5703125" style="1" customWidth="1"/>
    <col min="2" max="2" width="5.28515625" style="1" customWidth="1"/>
    <col min="3" max="3" width="38.42578125" style="185" customWidth="1"/>
    <col min="4" max="4" width="5.85546875" style="185" customWidth="1"/>
    <col min="5" max="5" width="8.7109375" style="185"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9.140625" style="1"/>
    <col min="18" max="18" width="38.140625" style="1" customWidth="1"/>
    <col min="19" max="19" width="9.140625" style="1"/>
    <col min="20" max="21" width="9.140625" style="134"/>
    <col min="22" max="16384" width="9.140625" style="1"/>
  </cols>
  <sheetData>
    <row r="1" spans="1:23" x14ac:dyDescent="0.2">
      <c r="A1" s="22"/>
      <c r="B1" s="22"/>
      <c r="C1" s="174" t="s">
        <v>38</v>
      </c>
      <c r="D1" s="175">
        <f>'Kops a'!A22</f>
        <v>0</v>
      </c>
      <c r="E1" s="176"/>
      <c r="F1" s="22"/>
      <c r="G1" s="22"/>
      <c r="H1" s="22"/>
      <c r="I1" s="22"/>
      <c r="J1" s="22"/>
      <c r="N1" s="25"/>
      <c r="O1" s="26"/>
      <c r="P1" s="27"/>
    </row>
    <row r="2" spans="1:23" x14ac:dyDescent="0.2">
      <c r="A2" s="28"/>
      <c r="B2" s="28"/>
      <c r="C2" s="255" t="s">
        <v>328</v>
      </c>
      <c r="D2" s="255"/>
      <c r="E2" s="255"/>
      <c r="F2" s="255"/>
      <c r="G2" s="255"/>
      <c r="H2" s="255"/>
      <c r="I2" s="255"/>
      <c r="J2" s="28"/>
    </row>
    <row r="3" spans="1:23" x14ac:dyDescent="0.2">
      <c r="A3" s="29"/>
      <c r="B3" s="29"/>
      <c r="C3" s="246" t="s">
        <v>17</v>
      </c>
      <c r="D3" s="246"/>
      <c r="E3" s="246"/>
      <c r="F3" s="246"/>
      <c r="G3" s="246"/>
      <c r="H3" s="246"/>
      <c r="I3" s="246"/>
      <c r="J3" s="29"/>
    </row>
    <row r="4" spans="1:23" x14ac:dyDescent="0.2">
      <c r="A4" s="29"/>
      <c r="B4" s="29"/>
      <c r="C4" s="256" t="s">
        <v>52</v>
      </c>
      <c r="D4" s="256"/>
      <c r="E4" s="256"/>
      <c r="F4" s="256"/>
      <c r="G4" s="256"/>
      <c r="H4" s="256"/>
      <c r="I4" s="256"/>
      <c r="J4" s="29"/>
    </row>
    <row r="5" spans="1:23" x14ac:dyDescent="0.2">
      <c r="A5" s="22"/>
      <c r="B5" s="22"/>
      <c r="C5" s="174" t="s">
        <v>5</v>
      </c>
      <c r="D5" s="269" t="str">
        <f>'Kops a'!D6</f>
        <v>Daudzdzīvokļu dzīvojamās mājas atjaunošana, Toma ielā 47 (1-6), Liepājā</v>
      </c>
      <c r="E5" s="269"/>
      <c r="F5" s="269"/>
      <c r="G5" s="269"/>
      <c r="H5" s="269"/>
      <c r="I5" s="269"/>
      <c r="J5" s="269"/>
      <c r="K5" s="269"/>
      <c r="L5" s="269"/>
      <c r="M5" s="17"/>
      <c r="N5" s="17"/>
      <c r="O5" s="17"/>
      <c r="P5" s="17"/>
    </row>
    <row r="6" spans="1:23" x14ac:dyDescent="0.2">
      <c r="A6" s="22"/>
      <c r="B6" s="22"/>
      <c r="C6" s="174" t="s">
        <v>6</v>
      </c>
      <c r="D6" s="269" t="str">
        <f>'Kops a'!D7</f>
        <v>Daudzdzīvokļu dzīvojamās mājas atjaunošana, Toma ielā 47 (1-6), Liepājā</v>
      </c>
      <c r="E6" s="269"/>
      <c r="F6" s="269"/>
      <c r="G6" s="269"/>
      <c r="H6" s="269"/>
      <c r="I6" s="269"/>
      <c r="J6" s="269"/>
      <c r="K6" s="269"/>
      <c r="L6" s="269"/>
      <c r="M6" s="17"/>
      <c r="N6" s="17"/>
      <c r="O6" s="17"/>
      <c r="P6" s="17"/>
    </row>
    <row r="7" spans="1:23" x14ac:dyDescent="0.2">
      <c r="A7" s="22"/>
      <c r="B7" s="22"/>
      <c r="C7" s="174" t="s">
        <v>7</v>
      </c>
      <c r="D7" s="269" t="str">
        <f>'Kops a'!D8</f>
        <v>Toma iela 47 (1-6), Liepāja</v>
      </c>
      <c r="E7" s="269"/>
      <c r="F7" s="269"/>
      <c r="G7" s="269"/>
      <c r="H7" s="269"/>
      <c r="I7" s="269"/>
      <c r="J7" s="269"/>
      <c r="K7" s="269"/>
      <c r="L7" s="269"/>
      <c r="M7" s="17"/>
      <c r="N7" s="17"/>
      <c r="O7" s="17"/>
      <c r="P7" s="17"/>
    </row>
    <row r="8" spans="1:23" x14ac:dyDescent="0.2">
      <c r="A8" s="22"/>
      <c r="B8" s="22"/>
      <c r="C8" s="177" t="s">
        <v>20</v>
      </c>
      <c r="D8" s="269" t="str">
        <f>'Kops a'!D9</f>
        <v>2018/3-62/444</v>
      </c>
      <c r="E8" s="269"/>
      <c r="F8" s="269"/>
      <c r="G8" s="269"/>
      <c r="H8" s="269"/>
      <c r="I8" s="269"/>
      <c r="J8" s="269"/>
      <c r="K8" s="269"/>
      <c r="L8" s="269"/>
      <c r="M8" s="17"/>
      <c r="N8" s="17"/>
      <c r="O8" s="17"/>
      <c r="P8" s="17"/>
    </row>
    <row r="9" spans="1:23" x14ac:dyDescent="0.2">
      <c r="A9" s="257" t="s">
        <v>661</v>
      </c>
      <c r="B9" s="257"/>
      <c r="C9" s="257"/>
      <c r="D9" s="257"/>
      <c r="E9" s="257"/>
      <c r="F9" s="257"/>
      <c r="G9" s="30"/>
      <c r="H9" s="30"/>
      <c r="I9" s="30"/>
      <c r="J9" s="261" t="s">
        <v>39</v>
      </c>
      <c r="K9" s="261"/>
      <c r="L9" s="261"/>
      <c r="M9" s="261"/>
      <c r="N9" s="268">
        <f>P94</f>
        <v>0</v>
      </c>
      <c r="O9" s="268"/>
      <c r="P9" s="30"/>
    </row>
    <row r="10" spans="1:23" x14ac:dyDescent="0.2">
      <c r="A10" s="31"/>
      <c r="B10" s="32"/>
      <c r="C10" s="177"/>
      <c r="D10" s="176"/>
      <c r="E10" s="176"/>
      <c r="F10" s="22"/>
      <c r="G10" s="22"/>
      <c r="H10" s="22"/>
      <c r="I10" s="22"/>
      <c r="J10" s="22"/>
      <c r="K10" s="22"/>
      <c r="L10" s="28"/>
      <c r="M10" s="28"/>
      <c r="O10" s="92"/>
      <c r="P10" s="91" t="str">
        <f>A100</f>
        <v>Tāme sastādīta 2021. gada</v>
      </c>
    </row>
    <row r="11" spans="1:23" ht="12" thickBot="1" x14ac:dyDescent="0.25">
      <c r="A11" s="31"/>
      <c r="B11" s="32"/>
      <c r="C11" s="177"/>
      <c r="D11" s="176"/>
      <c r="E11" s="176"/>
      <c r="F11" s="22"/>
      <c r="G11" s="22"/>
      <c r="H11" s="22"/>
      <c r="I11" s="22"/>
      <c r="J11" s="22"/>
      <c r="K11" s="22"/>
      <c r="L11" s="33"/>
      <c r="M11" s="33"/>
      <c r="N11" s="34"/>
      <c r="O11" s="25"/>
      <c r="P11" s="22"/>
    </row>
    <row r="12" spans="1:23" x14ac:dyDescent="0.2">
      <c r="A12" s="225" t="s">
        <v>23</v>
      </c>
      <c r="B12" s="263" t="s">
        <v>40</v>
      </c>
      <c r="C12" s="277" t="s">
        <v>41</v>
      </c>
      <c r="D12" s="279" t="s">
        <v>42</v>
      </c>
      <c r="E12" s="281" t="s">
        <v>43</v>
      </c>
      <c r="F12" s="258" t="s">
        <v>44</v>
      </c>
      <c r="G12" s="259"/>
      <c r="H12" s="259"/>
      <c r="I12" s="259"/>
      <c r="J12" s="259"/>
      <c r="K12" s="260"/>
      <c r="L12" s="258" t="s">
        <v>45</v>
      </c>
      <c r="M12" s="259"/>
      <c r="N12" s="259"/>
      <c r="O12" s="259"/>
      <c r="P12" s="260"/>
    </row>
    <row r="13" spans="1:23" ht="118.5" thickBot="1" x14ac:dyDescent="0.25">
      <c r="A13" s="262"/>
      <c r="B13" s="264"/>
      <c r="C13" s="278"/>
      <c r="D13" s="280"/>
      <c r="E13" s="282"/>
      <c r="F13" s="35" t="s">
        <v>46</v>
      </c>
      <c r="G13" s="36" t="s">
        <v>47</v>
      </c>
      <c r="H13" s="36" t="s">
        <v>48</v>
      </c>
      <c r="I13" s="36" t="s">
        <v>49</v>
      </c>
      <c r="J13" s="36" t="s">
        <v>50</v>
      </c>
      <c r="K13" s="61" t="s">
        <v>51</v>
      </c>
      <c r="L13" s="35" t="s">
        <v>46</v>
      </c>
      <c r="M13" s="36" t="s">
        <v>48</v>
      </c>
      <c r="N13" s="36" t="s">
        <v>49</v>
      </c>
      <c r="O13" s="36" t="s">
        <v>50</v>
      </c>
      <c r="P13" s="61" t="s">
        <v>51</v>
      </c>
      <c r="Q13" s="192"/>
    </row>
    <row r="14" spans="1:23" x14ac:dyDescent="0.2">
      <c r="A14" s="62" t="s">
        <v>329</v>
      </c>
      <c r="B14" s="63"/>
      <c r="C14" s="178" t="s">
        <v>330</v>
      </c>
      <c r="D14" s="179"/>
      <c r="E14" s="112"/>
      <c r="F14" s="69"/>
      <c r="G14" s="66"/>
      <c r="H14" s="66">
        <f>ROUND(F14*G14,2)</f>
        <v>0</v>
      </c>
      <c r="I14" s="66"/>
      <c r="J14" s="66"/>
      <c r="K14" s="67">
        <f>SUM(H14:J14)</f>
        <v>0</v>
      </c>
      <c r="L14" s="69">
        <f>ROUND(E14*F14,2)</f>
        <v>0</v>
      </c>
      <c r="M14" s="66">
        <f>ROUND(H14*E14,2)</f>
        <v>0</v>
      </c>
      <c r="N14" s="66">
        <f>ROUND(I14*E14,2)</f>
        <v>0</v>
      </c>
      <c r="O14" s="66">
        <f>ROUND(J14*E14,2)</f>
        <v>0</v>
      </c>
      <c r="P14" s="67">
        <f>SUM(M14:O14)</f>
        <v>0</v>
      </c>
      <c r="R14" s="134"/>
      <c r="S14" s="194"/>
      <c r="T14" s="194"/>
      <c r="U14" s="194"/>
    </row>
    <row r="15" spans="1:23" x14ac:dyDescent="0.2">
      <c r="A15" s="37" t="s">
        <v>331</v>
      </c>
      <c r="B15" s="38"/>
      <c r="C15" s="111" t="s">
        <v>332</v>
      </c>
      <c r="D15" s="106"/>
      <c r="E15" s="112"/>
      <c r="F15" s="69"/>
      <c r="G15" s="66"/>
      <c r="H15" s="46">
        <f t="shared" ref="H15:H79" si="0">ROUND(F15*G15,2)</f>
        <v>0</v>
      </c>
      <c r="I15" s="66"/>
      <c r="J15" s="66"/>
      <c r="K15" s="47">
        <f t="shared" ref="K15:K79" si="1">SUM(H15:J15)</f>
        <v>0</v>
      </c>
      <c r="L15" s="48">
        <f t="shared" ref="L15:L79" si="2">ROUND(E15*F15,2)</f>
        <v>0</v>
      </c>
      <c r="M15" s="46">
        <f t="shared" ref="M15:M79" si="3">ROUND(H15*E15,2)</f>
        <v>0</v>
      </c>
      <c r="N15" s="46">
        <f t="shared" ref="N15:N79" si="4">ROUND(I15*E15,2)</f>
        <v>0</v>
      </c>
      <c r="O15" s="46">
        <f t="shared" ref="O15:O79" si="5">ROUND(J15*E15,2)</f>
        <v>0</v>
      </c>
      <c r="P15" s="47">
        <f t="shared" ref="P15:P79" si="6">SUM(M15:O15)</f>
        <v>0</v>
      </c>
      <c r="R15" s="134"/>
      <c r="S15" s="194"/>
      <c r="T15" s="194"/>
      <c r="U15" s="194"/>
    </row>
    <row r="16" spans="1:23" x14ac:dyDescent="0.2">
      <c r="A16" s="62" t="s">
        <v>333</v>
      </c>
      <c r="B16" s="38"/>
      <c r="C16" s="111" t="s">
        <v>334</v>
      </c>
      <c r="D16" s="106" t="s">
        <v>67</v>
      </c>
      <c r="E16" s="112">
        <v>21.2</v>
      </c>
      <c r="F16" s="69"/>
      <c r="G16" s="66"/>
      <c r="H16" s="46">
        <f t="shared" si="0"/>
        <v>0</v>
      </c>
      <c r="I16" s="66"/>
      <c r="J16" s="66"/>
      <c r="K16" s="47">
        <f t="shared" si="1"/>
        <v>0</v>
      </c>
      <c r="L16" s="48">
        <f t="shared" si="2"/>
        <v>0</v>
      </c>
      <c r="M16" s="46">
        <f t="shared" si="3"/>
        <v>0</v>
      </c>
      <c r="N16" s="46">
        <f t="shared" si="4"/>
        <v>0</v>
      </c>
      <c r="O16" s="46">
        <f t="shared" si="5"/>
        <v>0</v>
      </c>
      <c r="P16" s="47">
        <f t="shared" si="6"/>
        <v>0</v>
      </c>
      <c r="R16" s="134"/>
      <c r="S16" s="195"/>
      <c r="T16" s="195"/>
      <c r="U16" s="196"/>
      <c r="V16" s="130"/>
      <c r="W16" s="110"/>
    </row>
    <row r="17" spans="1:30" x14ac:dyDescent="0.2">
      <c r="A17" s="137" t="s">
        <v>335</v>
      </c>
      <c r="B17" s="38"/>
      <c r="C17" s="111" t="s">
        <v>336</v>
      </c>
      <c r="D17" s="106" t="s">
        <v>70</v>
      </c>
      <c r="E17" s="112">
        <v>3.4</v>
      </c>
      <c r="F17" s="69"/>
      <c r="G17" s="66"/>
      <c r="H17" s="46">
        <f t="shared" si="0"/>
        <v>0</v>
      </c>
      <c r="I17" s="66"/>
      <c r="J17" s="66"/>
      <c r="K17" s="47">
        <f t="shared" si="1"/>
        <v>0</v>
      </c>
      <c r="L17" s="48">
        <f t="shared" si="2"/>
        <v>0</v>
      </c>
      <c r="M17" s="46">
        <f t="shared" si="3"/>
        <v>0</v>
      </c>
      <c r="N17" s="46">
        <f t="shared" si="4"/>
        <v>0</v>
      </c>
      <c r="O17" s="46">
        <f t="shared" si="5"/>
        <v>0</v>
      </c>
      <c r="P17" s="47">
        <f t="shared" si="6"/>
        <v>0</v>
      </c>
      <c r="R17" s="134"/>
      <c r="S17" s="194"/>
      <c r="T17" s="194"/>
      <c r="U17" s="194"/>
      <c r="V17" s="276"/>
    </row>
    <row r="18" spans="1:30" x14ac:dyDescent="0.2">
      <c r="A18" s="62" t="s">
        <v>337</v>
      </c>
      <c r="B18" s="38"/>
      <c r="C18" s="111" t="s">
        <v>338</v>
      </c>
      <c r="D18" s="106" t="s">
        <v>70</v>
      </c>
      <c r="E18" s="112">
        <v>3.4</v>
      </c>
      <c r="F18" s="69"/>
      <c r="G18" s="66"/>
      <c r="H18" s="46">
        <f t="shared" si="0"/>
        <v>0</v>
      </c>
      <c r="I18" s="66"/>
      <c r="J18" s="66"/>
      <c r="K18" s="47">
        <f t="shared" si="1"/>
        <v>0</v>
      </c>
      <c r="L18" s="48">
        <f t="shared" si="2"/>
        <v>0</v>
      </c>
      <c r="M18" s="46">
        <f t="shared" si="3"/>
        <v>0</v>
      </c>
      <c r="N18" s="46">
        <f t="shared" si="4"/>
        <v>0</v>
      </c>
      <c r="O18" s="46">
        <f t="shared" si="5"/>
        <v>0</v>
      </c>
      <c r="P18" s="47">
        <f t="shared" si="6"/>
        <v>0</v>
      </c>
      <c r="R18" s="134"/>
      <c r="S18" s="194"/>
      <c r="T18" s="194"/>
      <c r="U18" s="194"/>
      <c r="V18" s="276"/>
    </row>
    <row r="19" spans="1:30" x14ac:dyDescent="0.2">
      <c r="A19" s="137" t="s">
        <v>339</v>
      </c>
      <c r="B19" s="38"/>
      <c r="C19" s="111" t="s">
        <v>340</v>
      </c>
      <c r="D19" s="106" t="s">
        <v>70</v>
      </c>
      <c r="E19" s="112">
        <v>3.4</v>
      </c>
      <c r="F19" s="69"/>
      <c r="G19" s="66"/>
      <c r="H19" s="46">
        <f t="shared" si="0"/>
        <v>0</v>
      </c>
      <c r="I19" s="66"/>
      <c r="J19" s="66"/>
      <c r="K19" s="47">
        <f t="shared" si="1"/>
        <v>0</v>
      </c>
      <c r="L19" s="48">
        <f t="shared" si="2"/>
        <v>0</v>
      </c>
      <c r="M19" s="46">
        <f t="shared" si="3"/>
        <v>0</v>
      </c>
      <c r="N19" s="46">
        <f t="shared" si="4"/>
        <v>0</v>
      </c>
      <c r="O19" s="46">
        <f t="shared" si="5"/>
        <v>0</v>
      </c>
      <c r="P19" s="47">
        <f t="shared" si="6"/>
        <v>0</v>
      </c>
      <c r="R19" s="134"/>
      <c r="S19" s="194"/>
      <c r="T19" s="194"/>
      <c r="U19" s="194"/>
      <c r="V19" s="276"/>
    </row>
    <row r="20" spans="1:30" ht="22.5" x14ac:dyDescent="0.2">
      <c r="A20" s="62" t="s">
        <v>341</v>
      </c>
      <c r="B20" s="38"/>
      <c r="C20" s="171" t="s">
        <v>606</v>
      </c>
      <c r="D20" s="106" t="s">
        <v>67</v>
      </c>
      <c r="E20" s="112">
        <v>4.5999999999999996</v>
      </c>
      <c r="F20" s="69"/>
      <c r="G20" s="66"/>
      <c r="H20" s="46">
        <f t="shared" si="0"/>
        <v>0</v>
      </c>
      <c r="I20" s="66"/>
      <c r="J20" s="66"/>
      <c r="K20" s="47">
        <f t="shared" si="1"/>
        <v>0</v>
      </c>
      <c r="L20" s="48">
        <f t="shared" si="2"/>
        <v>0</v>
      </c>
      <c r="M20" s="46">
        <f t="shared" si="3"/>
        <v>0</v>
      </c>
      <c r="N20" s="46">
        <f t="shared" si="4"/>
        <v>0</v>
      </c>
      <c r="O20" s="46">
        <f t="shared" si="5"/>
        <v>0</v>
      </c>
      <c r="P20" s="47">
        <f t="shared" si="6"/>
        <v>0</v>
      </c>
      <c r="R20" s="134"/>
      <c r="S20" s="197"/>
      <c r="T20" s="197"/>
      <c r="U20" s="196"/>
      <c r="V20" s="116"/>
      <c r="W20" s="110"/>
    </row>
    <row r="21" spans="1:30" x14ac:dyDescent="0.2">
      <c r="A21" s="137" t="s">
        <v>342</v>
      </c>
      <c r="B21" s="38"/>
      <c r="C21" s="111" t="s">
        <v>343</v>
      </c>
      <c r="D21" s="106"/>
      <c r="E21" s="112"/>
      <c r="F21" s="69"/>
      <c r="G21" s="66"/>
      <c r="H21" s="46">
        <f t="shared" si="0"/>
        <v>0</v>
      </c>
      <c r="I21" s="66"/>
      <c r="J21" s="66"/>
      <c r="K21" s="47">
        <f t="shared" si="1"/>
        <v>0</v>
      </c>
      <c r="L21" s="48">
        <f t="shared" si="2"/>
        <v>0</v>
      </c>
      <c r="M21" s="46">
        <f t="shared" si="3"/>
        <v>0</v>
      </c>
      <c r="N21" s="46">
        <f t="shared" si="4"/>
        <v>0</v>
      </c>
      <c r="O21" s="46">
        <f t="shared" si="5"/>
        <v>0</v>
      </c>
      <c r="P21" s="47">
        <f t="shared" si="6"/>
        <v>0</v>
      </c>
      <c r="R21" s="134"/>
      <c r="S21" s="194"/>
      <c r="T21" s="194"/>
      <c r="U21" s="194"/>
    </row>
    <row r="22" spans="1:30" x14ac:dyDescent="0.2">
      <c r="A22" s="62" t="s">
        <v>344</v>
      </c>
      <c r="B22" s="38"/>
      <c r="C22" s="111" t="s">
        <v>332</v>
      </c>
      <c r="D22" s="106"/>
      <c r="E22" s="112"/>
      <c r="F22" s="69"/>
      <c r="G22" s="66"/>
      <c r="H22" s="46">
        <f t="shared" si="0"/>
        <v>0</v>
      </c>
      <c r="I22" s="66"/>
      <c r="J22" s="66"/>
      <c r="K22" s="47">
        <f t="shared" si="1"/>
        <v>0</v>
      </c>
      <c r="L22" s="48">
        <f t="shared" si="2"/>
        <v>0</v>
      </c>
      <c r="M22" s="46">
        <f t="shared" si="3"/>
        <v>0</v>
      </c>
      <c r="N22" s="46">
        <f t="shared" si="4"/>
        <v>0</v>
      </c>
      <c r="O22" s="46">
        <f t="shared" si="5"/>
        <v>0</v>
      </c>
      <c r="P22" s="47">
        <f t="shared" si="6"/>
        <v>0</v>
      </c>
      <c r="R22" s="134"/>
      <c r="S22" s="195"/>
      <c r="T22" s="195"/>
      <c r="U22" s="195"/>
    </row>
    <row r="23" spans="1:30" x14ac:dyDescent="0.2">
      <c r="A23" s="137" t="s">
        <v>345</v>
      </c>
      <c r="B23" s="38"/>
      <c r="C23" s="111" t="s">
        <v>334</v>
      </c>
      <c r="D23" s="106" t="s">
        <v>67</v>
      </c>
      <c r="E23" s="112">
        <v>26.4</v>
      </c>
      <c r="F23" s="69"/>
      <c r="G23" s="66"/>
      <c r="H23" s="46">
        <f t="shared" si="0"/>
        <v>0</v>
      </c>
      <c r="I23" s="66"/>
      <c r="J23" s="66"/>
      <c r="K23" s="47">
        <f t="shared" si="1"/>
        <v>0</v>
      </c>
      <c r="L23" s="48">
        <f t="shared" si="2"/>
        <v>0</v>
      </c>
      <c r="M23" s="46">
        <f t="shared" si="3"/>
        <v>0</v>
      </c>
      <c r="N23" s="46">
        <f t="shared" si="4"/>
        <v>0</v>
      </c>
      <c r="O23" s="46">
        <f t="shared" si="5"/>
        <v>0</v>
      </c>
      <c r="P23" s="47">
        <f t="shared" si="6"/>
        <v>0</v>
      </c>
      <c r="R23" s="134"/>
      <c r="S23" s="194"/>
      <c r="T23" s="194"/>
      <c r="U23" s="194"/>
    </row>
    <row r="24" spans="1:30" x14ac:dyDescent="0.2">
      <c r="A24" s="62" t="s">
        <v>346</v>
      </c>
      <c r="B24" s="38"/>
      <c r="C24" s="111" t="s">
        <v>336</v>
      </c>
      <c r="D24" s="106" t="s">
        <v>70</v>
      </c>
      <c r="E24" s="112">
        <v>4.2</v>
      </c>
      <c r="F24" s="69"/>
      <c r="G24" s="66"/>
      <c r="H24" s="46">
        <f t="shared" si="0"/>
        <v>0</v>
      </c>
      <c r="I24" s="66"/>
      <c r="J24" s="66"/>
      <c r="K24" s="47">
        <f t="shared" si="1"/>
        <v>0</v>
      </c>
      <c r="L24" s="48">
        <f t="shared" si="2"/>
        <v>0</v>
      </c>
      <c r="M24" s="46">
        <f t="shared" si="3"/>
        <v>0</v>
      </c>
      <c r="N24" s="46">
        <f t="shared" si="4"/>
        <v>0</v>
      </c>
      <c r="O24" s="46">
        <f t="shared" si="5"/>
        <v>0</v>
      </c>
      <c r="P24" s="47">
        <f t="shared" si="6"/>
        <v>0</v>
      </c>
      <c r="R24" s="134"/>
      <c r="S24" s="194"/>
      <c r="T24" s="194"/>
      <c r="U24" s="194"/>
    </row>
    <row r="25" spans="1:30" ht="22.5" x14ac:dyDescent="0.2">
      <c r="A25" s="137" t="s">
        <v>347</v>
      </c>
      <c r="B25" s="38"/>
      <c r="C25" s="171" t="s">
        <v>607</v>
      </c>
      <c r="D25" s="106" t="s">
        <v>67</v>
      </c>
      <c r="E25" s="112">
        <v>5.8</v>
      </c>
      <c r="F25" s="69"/>
      <c r="G25" s="66"/>
      <c r="H25" s="46">
        <f t="shared" si="0"/>
        <v>0</v>
      </c>
      <c r="I25" s="66"/>
      <c r="J25" s="66"/>
      <c r="K25" s="47">
        <f t="shared" si="1"/>
        <v>0</v>
      </c>
      <c r="L25" s="48">
        <f t="shared" si="2"/>
        <v>0</v>
      </c>
      <c r="M25" s="46">
        <f t="shared" si="3"/>
        <v>0</v>
      </c>
      <c r="N25" s="46">
        <f t="shared" si="4"/>
        <v>0</v>
      </c>
      <c r="O25" s="46">
        <f t="shared" si="5"/>
        <v>0</v>
      </c>
      <c r="P25" s="47">
        <f t="shared" si="6"/>
        <v>0</v>
      </c>
      <c r="R25" s="134"/>
      <c r="S25" s="194"/>
      <c r="T25" s="194"/>
      <c r="U25" s="194"/>
      <c r="V25" s="200"/>
      <c r="W25" s="185"/>
      <c r="X25" s="185"/>
      <c r="Y25" s="185"/>
      <c r="Z25" s="185"/>
      <c r="AA25" s="185"/>
      <c r="AB25" s="185"/>
      <c r="AC25" s="185"/>
      <c r="AD25" s="185"/>
    </row>
    <row r="26" spans="1:30" x14ac:dyDescent="0.2">
      <c r="A26" s="62" t="s">
        <v>348</v>
      </c>
      <c r="B26" s="38"/>
      <c r="C26" s="111" t="s">
        <v>349</v>
      </c>
      <c r="D26" s="106"/>
      <c r="E26" s="112"/>
      <c r="F26" s="69"/>
      <c r="G26" s="66"/>
      <c r="H26" s="46">
        <f t="shared" si="0"/>
        <v>0</v>
      </c>
      <c r="I26" s="66"/>
      <c r="J26" s="66"/>
      <c r="K26" s="47">
        <f t="shared" si="1"/>
        <v>0</v>
      </c>
      <c r="L26" s="48">
        <f t="shared" si="2"/>
        <v>0</v>
      </c>
      <c r="M26" s="46">
        <f t="shared" si="3"/>
        <v>0</v>
      </c>
      <c r="N26" s="46">
        <f t="shared" si="4"/>
        <v>0</v>
      </c>
      <c r="O26" s="46">
        <f t="shared" si="5"/>
        <v>0</v>
      </c>
      <c r="P26" s="47">
        <f t="shared" si="6"/>
        <v>0</v>
      </c>
      <c r="S26" s="105"/>
      <c r="T26" s="105"/>
      <c r="U26" s="105"/>
      <c r="V26" s="185"/>
      <c r="W26" s="185"/>
      <c r="X26" s="185"/>
      <c r="Y26" s="185"/>
      <c r="Z26" s="185"/>
      <c r="AA26" s="185"/>
      <c r="AB26" s="185"/>
      <c r="AC26" s="185"/>
      <c r="AD26" s="185"/>
    </row>
    <row r="27" spans="1:30" x14ac:dyDescent="0.2">
      <c r="A27" s="137" t="s">
        <v>350</v>
      </c>
      <c r="B27" s="38"/>
      <c r="C27" s="111" t="s">
        <v>351</v>
      </c>
      <c r="D27" s="106" t="s">
        <v>87</v>
      </c>
      <c r="E27" s="112">
        <v>0.06</v>
      </c>
      <c r="F27" s="69"/>
      <c r="G27" s="66"/>
      <c r="H27" s="46">
        <f t="shared" si="0"/>
        <v>0</v>
      </c>
      <c r="I27" s="66"/>
      <c r="J27" s="66"/>
      <c r="K27" s="47">
        <f t="shared" si="1"/>
        <v>0</v>
      </c>
      <c r="L27" s="48">
        <f t="shared" si="2"/>
        <v>0</v>
      </c>
      <c r="M27" s="46">
        <f t="shared" si="3"/>
        <v>0</v>
      </c>
      <c r="N27" s="46">
        <f t="shared" si="4"/>
        <v>0</v>
      </c>
      <c r="O27" s="46">
        <f t="shared" si="5"/>
        <v>0</v>
      </c>
      <c r="P27" s="47">
        <f t="shared" si="6"/>
        <v>0</v>
      </c>
      <c r="V27" s="185"/>
      <c r="W27" s="185"/>
      <c r="X27" s="185"/>
      <c r="Y27" s="185"/>
      <c r="Z27" s="185"/>
      <c r="AA27" s="185"/>
      <c r="AB27" s="185"/>
      <c r="AC27" s="185"/>
      <c r="AD27" s="185"/>
    </row>
    <row r="28" spans="1:30" ht="22.5" x14ac:dyDescent="0.2">
      <c r="A28" s="62" t="s">
        <v>352</v>
      </c>
      <c r="B28" s="38"/>
      <c r="C28" s="111" t="s">
        <v>655</v>
      </c>
      <c r="D28" s="106" t="s">
        <v>70</v>
      </c>
      <c r="E28" s="112">
        <v>10.1</v>
      </c>
      <c r="F28" s="69"/>
      <c r="G28" s="66"/>
      <c r="H28" s="46">
        <f t="shared" si="0"/>
        <v>0</v>
      </c>
      <c r="I28" s="66"/>
      <c r="J28" s="66"/>
      <c r="K28" s="47">
        <f t="shared" si="1"/>
        <v>0</v>
      </c>
      <c r="L28" s="48">
        <f t="shared" si="2"/>
        <v>0</v>
      </c>
      <c r="M28" s="46">
        <f t="shared" si="3"/>
        <v>0</v>
      </c>
      <c r="N28" s="46">
        <f t="shared" si="4"/>
        <v>0</v>
      </c>
      <c r="O28" s="46">
        <f t="shared" si="5"/>
        <v>0</v>
      </c>
      <c r="P28" s="47">
        <f t="shared" si="6"/>
        <v>0</v>
      </c>
      <c r="Q28" s="189"/>
      <c r="S28" s="115"/>
      <c r="V28" s="185"/>
      <c r="W28" s="185"/>
      <c r="X28" s="185"/>
      <c r="Y28" s="185"/>
      <c r="Z28" s="185"/>
      <c r="AA28" s="185"/>
      <c r="AB28" s="185"/>
      <c r="AC28" s="185"/>
      <c r="AD28" s="185"/>
    </row>
    <row r="29" spans="1:30" ht="22.5" x14ac:dyDescent="0.2">
      <c r="A29" s="137" t="s">
        <v>353</v>
      </c>
      <c r="B29" s="38"/>
      <c r="C29" s="111" t="s">
        <v>267</v>
      </c>
      <c r="D29" s="106" t="s">
        <v>70</v>
      </c>
      <c r="E29" s="112">
        <v>10.1</v>
      </c>
      <c r="F29" s="69"/>
      <c r="G29" s="66"/>
      <c r="H29" s="46">
        <f t="shared" si="0"/>
        <v>0</v>
      </c>
      <c r="I29" s="66"/>
      <c r="J29" s="66"/>
      <c r="K29" s="47">
        <f t="shared" si="1"/>
        <v>0</v>
      </c>
      <c r="L29" s="48">
        <f t="shared" si="2"/>
        <v>0</v>
      </c>
      <c r="M29" s="46">
        <f t="shared" si="3"/>
        <v>0</v>
      </c>
      <c r="N29" s="46">
        <f t="shared" si="4"/>
        <v>0</v>
      </c>
      <c r="O29" s="46">
        <f t="shared" si="5"/>
        <v>0</v>
      </c>
      <c r="P29" s="47">
        <f t="shared" si="6"/>
        <v>0</v>
      </c>
      <c r="V29" s="185"/>
      <c r="W29" s="185"/>
      <c r="X29" s="185"/>
      <c r="Y29" s="185"/>
      <c r="Z29" s="185"/>
      <c r="AA29" s="185"/>
      <c r="AB29" s="185"/>
      <c r="AC29" s="185"/>
      <c r="AD29" s="185"/>
    </row>
    <row r="30" spans="1:30" x14ac:dyDescent="0.2">
      <c r="A30" s="62" t="s">
        <v>354</v>
      </c>
      <c r="B30" s="38"/>
      <c r="C30" s="111" t="s">
        <v>336</v>
      </c>
      <c r="D30" s="106" t="s">
        <v>70</v>
      </c>
      <c r="E30" s="112">
        <v>32.9</v>
      </c>
      <c r="F30" s="69"/>
      <c r="G30" s="66"/>
      <c r="H30" s="46">
        <f t="shared" si="0"/>
        <v>0</v>
      </c>
      <c r="I30" s="66"/>
      <c r="J30" s="66"/>
      <c r="K30" s="47">
        <f t="shared" si="1"/>
        <v>0</v>
      </c>
      <c r="L30" s="48">
        <f t="shared" si="2"/>
        <v>0</v>
      </c>
      <c r="M30" s="46">
        <f t="shared" si="3"/>
        <v>0</v>
      </c>
      <c r="N30" s="46">
        <f t="shared" si="4"/>
        <v>0</v>
      </c>
      <c r="O30" s="46">
        <f t="shared" si="5"/>
        <v>0</v>
      </c>
      <c r="P30" s="47">
        <f t="shared" si="6"/>
        <v>0</v>
      </c>
      <c r="V30" s="185"/>
      <c r="W30" s="185"/>
      <c r="X30" s="185"/>
      <c r="Y30" s="185"/>
      <c r="Z30" s="185"/>
      <c r="AA30" s="185"/>
      <c r="AB30" s="185"/>
      <c r="AC30" s="185"/>
      <c r="AD30" s="185"/>
    </row>
    <row r="31" spans="1:30" x14ac:dyDescent="0.2">
      <c r="A31" s="137" t="s">
        <v>355</v>
      </c>
      <c r="B31" s="38"/>
      <c r="C31" s="111" t="s">
        <v>356</v>
      </c>
      <c r="D31" s="106"/>
      <c r="E31" s="112"/>
      <c r="F31" s="69"/>
      <c r="G31" s="66"/>
      <c r="H31" s="46">
        <f t="shared" si="0"/>
        <v>0</v>
      </c>
      <c r="I31" s="66"/>
      <c r="J31" s="66"/>
      <c r="K31" s="47">
        <f t="shared" si="1"/>
        <v>0</v>
      </c>
      <c r="L31" s="48">
        <f t="shared" si="2"/>
        <v>0</v>
      </c>
      <c r="M31" s="46">
        <f t="shared" si="3"/>
        <v>0</v>
      </c>
      <c r="N31" s="46">
        <f t="shared" si="4"/>
        <v>0</v>
      </c>
      <c r="O31" s="46">
        <f t="shared" si="5"/>
        <v>0</v>
      </c>
      <c r="P31" s="47">
        <f t="shared" si="6"/>
        <v>0</v>
      </c>
      <c r="V31" s="185"/>
      <c r="W31" s="185"/>
      <c r="X31" s="185"/>
      <c r="Y31" s="185"/>
      <c r="Z31" s="185"/>
      <c r="AA31" s="185"/>
      <c r="AB31" s="185"/>
      <c r="AC31" s="185"/>
      <c r="AD31" s="185"/>
    </row>
    <row r="32" spans="1:30" x14ac:dyDescent="0.2">
      <c r="A32" s="62" t="s">
        <v>357</v>
      </c>
      <c r="B32" s="38"/>
      <c r="C32" s="111" t="s">
        <v>332</v>
      </c>
      <c r="D32" s="106"/>
      <c r="E32" s="112"/>
      <c r="F32" s="69"/>
      <c r="G32" s="66"/>
      <c r="H32" s="46">
        <f t="shared" si="0"/>
        <v>0</v>
      </c>
      <c r="I32" s="66"/>
      <c r="J32" s="66"/>
      <c r="K32" s="47">
        <f t="shared" si="1"/>
        <v>0</v>
      </c>
      <c r="L32" s="48">
        <f t="shared" si="2"/>
        <v>0</v>
      </c>
      <c r="M32" s="46">
        <f t="shared" si="3"/>
        <v>0</v>
      </c>
      <c r="N32" s="46">
        <f t="shared" si="4"/>
        <v>0</v>
      </c>
      <c r="O32" s="46">
        <f t="shared" si="5"/>
        <v>0</v>
      </c>
      <c r="P32" s="47">
        <f t="shared" si="6"/>
        <v>0</v>
      </c>
      <c r="V32" s="185"/>
      <c r="W32" s="185"/>
      <c r="X32" s="185"/>
      <c r="Y32" s="185"/>
      <c r="Z32" s="185"/>
      <c r="AA32" s="185"/>
      <c r="AB32" s="185"/>
      <c r="AC32" s="185"/>
      <c r="AD32" s="185"/>
    </row>
    <row r="33" spans="1:30" x14ac:dyDescent="0.2">
      <c r="A33" s="137" t="s">
        <v>358</v>
      </c>
      <c r="B33" s="38"/>
      <c r="C33" s="111" t="s">
        <v>334</v>
      </c>
      <c r="D33" s="106" t="s">
        <v>67</v>
      </c>
      <c r="E33" s="112">
        <v>26.4</v>
      </c>
      <c r="F33" s="69"/>
      <c r="G33" s="66"/>
      <c r="H33" s="46">
        <f t="shared" si="0"/>
        <v>0</v>
      </c>
      <c r="I33" s="66"/>
      <c r="J33" s="66"/>
      <c r="K33" s="47">
        <f t="shared" si="1"/>
        <v>0</v>
      </c>
      <c r="L33" s="48">
        <f t="shared" si="2"/>
        <v>0</v>
      </c>
      <c r="M33" s="46">
        <f t="shared" si="3"/>
        <v>0</v>
      </c>
      <c r="N33" s="46">
        <f t="shared" si="4"/>
        <v>0</v>
      </c>
      <c r="O33" s="46">
        <f t="shared" si="5"/>
        <v>0</v>
      </c>
      <c r="P33" s="47">
        <f t="shared" si="6"/>
        <v>0</v>
      </c>
      <c r="V33" s="185"/>
      <c r="W33" s="185"/>
      <c r="X33" s="185"/>
      <c r="Y33" s="185"/>
      <c r="Z33" s="185"/>
      <c r="AA33" s="185"/>
      <c r="AB33" s="185"/>
      <c r="AC33" s="185"/>
      <c r="AD33" s="185"/>
    </row>
    <row r="34" spans="1:30" x14ac:dyDescent="0.2">
      <c r="A34" s="62" t="s">
        <v>359</v>
      </c>
      <c r="B34" s="38"/>
      <c r="C34" s="111" t="s">
        <v>336</v>
      </c>
      <c r="D34" s="106" t="s">
        <v>70</v>
      </c>
      <c r="E34" s="112">
        <v>4.2</v>
      </c>
      <c r="F34" s="69"/>
      <c r="G34" s="66"/>
      <c r="H34" s="46">
        <f t="shared" si="0"/>
        <v>0</v>
      </c>
      <c r="I34" s="66"/>
      <c r="J34" s="66"/>
      <c r="K34" s="47">
        <f t="shared" si="1"/>
        <v>0</v>
      </c>
      <c r="L34" s="48">
        <f t="shared" si="2"/>
        <v>0</v>
      </c>
      <c r="M34" s="46">
        <f t="shared" si="3"/>
        <v>0</v>
      </c>
      <c r="N34" s="46">
        <f t="shared" si="4"/>
        <v>0</v>
      </c>
      <c r="O34" s="46">
        <f t="shared" si="5"/>
        <v>0</v>
      </c>
      <c r="P34" s="47">
        <f t="shared" si="6"/>
        <v>0</v>
      </c>
      <c r="V34" s="200"/>
      <c r="W34" s="185"/>
      <c r="X34" s="185"/>
      <c r="Y34" s="185"/>
      <c r="Z34" s="185"/>
      <c r="AA34" s="185"/>
      <c r="AB34" s="185"/>
      <c r="AC34" s="185"/>
      <c r="AD34" s="185"/>
    </row>
    <row r="35" spans="1:30" ht="22.5" x14ac:dyDescent="0.2">
      <c r="A35" s="137" t="s">
        <v>360</v>
      </c>
      <c r="B35" s="38"/>
      <c r="C35" s="171" t="s">
        <v>607</v>
      </c>
      <c r="D35" s="106" t="s">
        <v>67</v>
      </c>
      <c r="E35" s="112">
        <v>5.8</v>
      </c>
      <c r="F35" s="69"/>
      <c r="G35" s="66"/>
      <c r="H35" s="46">
        <f t="shared" si="0"/>
        <v>0</v>
      </c>
      <c r="I35" s="66"/>
      <c r="J35" s="66"/>
      <c r="K35" s="47">
        <f t="shared" si="1"/>
        <v>0</v>
      </c>
      <c r="L35" s="48">
        <f t="shared" si="2"/>
        <v>0</v>
      </c>
      <c r="M35" s="46">
        <f t="shared" si="3"/>
        <v>0</v>
      </c>
      <c r="N35" s="46">
        <f t="shared" si="4"/>
        <v>0</v>
      </c>
      <c r="O35" s="46">
        <f t="shared" si="5"/>
        <v>0</v>
      </c>
      <c r="P35" s="47">
        <f t="shared" si="6"/>
        <v>0</v>
      </c>
      <c r="V35" s="200"/>
      <c r="W35" s="185"/>
      <c r="X35" s="185"/>
      <c r="Y35" s="185"/>
      <c r="Z35" s="185"/>
      <c r="AA35" s="185"/>
      <c r="AB35" s="185"/>
      <c r="AC35" s="185"/>
      <c r="AD35" s="185"/>
    </row>
    <row r="36" spans="1:30" x14ac:dyDescent="0.2">
      <c r="A36" s="62" t="s">
        <v>361</v>
      </c>
      <c r="B36" s="38"/>
      <c r="C36" s="111" t="s">
        <v>349</v>
      </c>
      <c r="D36" s="106"/>
      <c r="E36" s="112"/>
      <c r="F36" s="69"/>
      <c r="G36" s="66"/>
      <c r="H36" s="46">
        <f t="shared" si="0"/>
        <v>0</v>
      </c>
      <c r="I36" s="66"/>
      <c r="J36" s="66"/>
      <c r="K36" s="47">
        <f t="shared" si="1"/>
        <v>0</v>
      </c>
      <c r="L36" s="48">
        <f t="shared" si="2"/>
        <v>0</v>
      </c>
      <c r="M36" s="46">
        <f t="shared" si="3"/>
        <v>0</v>
      </c>
      <c r="N36" s="46">
        <f t="shared" si="4"/>
        <v>0</v>
      </c>
      <c r="O36" s="46">
        <f t="shared" si="5"/>
        <v>0</v>
      </c>
      <c r="P36" s="47">
        <f t="shared" si="6"/>
        <v>0</v>
      </c>
      <c r="V36" s="185"/>
      <c r="W36" s="185"/>
      <c r="X36" s="185"/>
      <c r="Y36" s="185"/>
      <c r="Z36" s="185"/>
      <c r="AA36" s="185"/>
      <c r="AB36" s="185"/>
      <c r="AC36" s="185"/>
      <c r="AD36" s="185"/>
    </row>
    <row r="37" spans="1:30" x14ac:dyDescent="0.2">
      <c r="A37" s="137" t="s">
        <v>362</v>
      </c>
      <c r="B37" s="38"/>
      <c r="C37" s="111" t="s">
        <v>351</v>
      </c>
      <c r="D37" s="106" t="s">
        <v>87</v>
      </c>
      <c r="E37" s="112">
        <v>0.08</v>
      </c>
      <c r="F37" s="69"/>
      <c r="G37" s="66"/>
      <c r="H37" s="46">
        <f t="shared" si="0"/>
        <v>0</v>
      </c>
      <c r="I37" s="66"/>
      <c r="J37" s="66"/>
      <c r="K37" s="47">
        <f t="shared" si="1"/>
        <v>0</v>
      </c>
      <c r="L37" s="48">
        <f t="shared" si="2"/>
        <v>0</v>
      </c>
      <c r="M37" s="46">
        <f t="shared" si="3"/>
        <v>0</v>
      </c>
      <c r="N37" s="46">
        <f t="shared" si="4"/>
        <v>0</v>
      </c>
      <c r="O37" s="46">
        <f t="shared" si="5"/>
        <v>0</v>
      </c>
      <c r="P37" s="47">
        <f t="shared" si="6"/>
        <v>0</v>
      </c>
      <c r="V37" s="185"/>
      <c r="W37" s="185"/>
      <c r="X37" s="185"/>
      <c r="Y37" s="185"/>
      <c r="Z37" s="185"/>
      <c r="AA37" s="185"/>
      <c r="AB37" s="185"/>
      <c r="AC37" s="185"/>
      <c r="AD37" s="185"/>
    </row>
    <row r="38" spans="1:30" ht="22.5" x14ac:dyDescent="0.2">
      <c r="A38" s="62" t="s">
        <v>363</v>
      </c>
      <c r="B38" s="38"/>
      <c r="C38" s="286" t="s">
        <v>655</v>
      </c>
      <c r="D38" s="106" t="s">
        <v>70</v>
      </c>
      <c r="E38" s="112">
        <v>13.2</v>
      </c>
      <c r="F38" s="69"/>
      <c r="G38" s="66"/>
      <c r="H38" s="46">
        <f t="shared" si="0"/>
        <v>0</v>
      </c>
      <c r="I38" s="66"/>
      <c r="J38" s="66"/>
      <c r="K38" s="47">
        <f t="shared" si="1"/>
        <v>0</v>
      </c>
      <c r="L38" s="48">
        <f t="shared" si="2"/>
        <v>0</v>
      </c>
      <c r="M38" s="46">
        <f t="shared" si="3"/>
        <v>0</v>
      </c>
      <c r="N38" s="46">
        <f t="shared" si="4"/>
        <v>0</v>
      </c>
      <c r="O38" s="46">
        <f t="shared" si="5"/>
        <v>0</v>
      </c>
      <c r="P38" s="47">
        <f t="shared" si="6"/>
        <v>0</v>
      </c>
      <c r="S38" s="115"/>
      <c r="V38" s="185"/>
      <c r="W38" s="185"/>
      <c r="X38" s="185"/>
      <c r="Y38" s="185"/>
      <c r="Z38" s="185"/>
      <c r="AA38" s="185"/>
      <c r="AB38" s="185"/>
      <c r="AC38" s="185"/>
      <c r="AD38" s="185"/>
    </row>
    <row r="39" spans="1:30" ht="22.5" x14ac:dyDescent="0.2">
      <c r="A39" s="137" t="s">
        <v>364</v>
      </c>
      <c r="B39" s="38"/>
      <c r="C39" s="111" t="s">
        <v>267</v>
      </c>
      <c r="D39" s="106" t="s">
        <v>70</v>
      </c>
      <c r="E39" s="112">
        <v>25</v>
      </c>
      <c r="F39" s="69"/>
      <c r="G39" s="66"/>
      <c r="H39" s="46">
        <f t="shared" si="0"/>
        <v>0</v>
      </c>
      <c r="I39" s="66"/>
      <c r="J39" s="66"/>
      <c r="K39" s="47">
        <f t="shared" si="1"/>
        <v>0</v>
      </c>
      <c r="L39" s="48">
        <f t="shared" si="2"/>
        <v>0</v>
      </c>
      <c r="M39" s="46">
        <f t="shared" si="3"/>
        <v>0</v>
      </c>
      <c r="N39" s="46">
        <f t="shared" si="4"/>
        <v>0</v>
      </c>
      <c r="O39" s="46">
        <f t="shared" si="5"/>
        <v>0</v>
      </c>
      <c r="P39" s="47">
        <f t="shared" si="6"/>
        <v>0</v>
      </c>
      <c r="V39" s="185"/>
      <c r="W39" s="185"/>
      <c r="X39" s="185"/>
      <c r="Y39" s="185"/>
      <c r="Z39" s="185"/>
      <c r="AA39" s="185"/>
      <c r="AB39" s="185"/>
      <c r="AC39" s="185"/>
      <c r="AD39" s="185"/>
    </row>
    <row r="40" spans="1:30" x14ac:dyDescent="0.2">
      <c r="A40" s="62" t="s">
        <v>365</v>
      </c>
      <c r="B40" s="38"/>
      <c r="C40" s="111" t="s">
        <v>336</v>
      </c>
      <c r="D40" s="106" t="s">
        <v>70</v>
      </c>
      <c r="E40" s="112">
        <v>25</v>
      </c>
      <c r="F40" s="69"/>
      <c r="G40" s="66"/>
      <c r="H40" s="46">
        <f t="shared" si="0"/>
        <v>0</v>
      </c>
      <c r="I40" s="66"/>
      <c r="J40" s="66"/>
      <c r="K40" s="47">
        <f t="shared" si="1"/>
        <v>0</v>
      </c>
      <c r="L40" s="48">
        <f t="shared" si="2"/>
        <v>0</v>
      </c>
      <c r="M40" s="46">
        <f t="shared" si="3"/>
        <v>0</v>
      </c>
      <c r="N40" s="46">
        <f t="shared" si="4"/>
        <v>0</v>
      </c>
      <c r="O40" s="46">
        <f t="shared" si="5"/>
        <v>0</v>
      </c>
      <c r="P40" s="47">
        <f t="shared" si="6"/>
        <v>0</v>
      </c>
      <c r="V40" s="185"/>
      <c r="W40" s="185"/>
      <c r="X40" s="185"/>
      <c r="Y40" s="185"/>
      <c r="Z40" s="185"/>
      <c r="AA40" s="185"/>
      <c r="AB40" s="185"/>
      <c r="AC40" s="185"/>
      <c r="AD40" s="185"/>
    </row>
    <row r="41" spans="1:30" x14ac:dyDescent="0.2">
      <c r="A41" s="137" t="s">
        <v>366</v>
      </c>
      <c r="B41" s="38"/>
      <c r="C41" s="111" t="s">
        <v>367</v>
      </c>
      <c r="D41" s="106"/>
      <c r="E41" s="112"/>
      <c r="F41" s="69"/>
      <c r="G41" s="66"/>
      <c r="H41" s="46">
        <f t="shared" si="0"/>
        <v>0</v>
      </c>
      <c r="I41" s="66"/>
      <c r="J41" s="66"/>
      <c r="K41" s="47">
        <f t="shared" si="1"/>
        <v>0</v>
      </c>
      <c r="L41" s="48">
        <f t="shared" si="2"/>
        <v>0</v>
      </c>
      <c r="M41" s="46">
        <f t="shared" si="3"/>
        <v>0</v>
      </c>
      <c r="N41" s="46">
        <f t="shared" si="4"/>
        <v>0</v>
      </c>
      <c r="O41" s="46">
        <f t="shared" si="5"/>
        <v>0</v>
      </c>
      <c r="P41" s="47">
        <f t="shared" si="6"/>
        <v>0</v>
      </c>
      <c r="V41" s="185"/>
      <c r="W41" s="185"/>
      <c r="X41" s="185"/>
      <c r="Y41" s="185"/>
      <c r="Z41" s="185"/>
      <c r="AA41" s="185"/>
      <c r="AB41" s="185"/>
      <c r="AC41" s="185"/>
      <c r="AD41" s="185"/>
    </row>
    <row r="42" spans="1:30" x14ac:dyDescent="0.2">
      <c r="A42" s="62" t="s">
        <v>368</v>
      </c>
      <c r="B42" s="38"/>
      <c r="C42" s="111" t="s">
        <v>369</v>
      </c>
      <c r="D42" s="106"/>
      <c r="E42" s="112"/>
      <c r="F42" s="69"/>
      <c r="G42" s="66"/>
      <c r="H42" s="46">
        <f t="shared" si="0"/>
        <v>0</v>
      </c>
      <c r="I42" s="66"/>
      <c r="J42" s="66"/>
      <c r="K42" s="47">
        <f t="shared" si="1"/>
        <v>0</v>
      </c>
      <c r="L42" s="48">
        <f t="shared" si="2"/>
        <v>0</v>
      </c>
      <c r="M42" s="46">
        <f t="shared" si="3"/>
        <v>0</v>
      </c>
      <c r="N42" s="46">
        <f t="shared" si="4"/>
        <v>0</v>
      </c>
      <c r="O42" s="46">
        <f t="shared" si="5"/>
        <v>0</v>
      </c>
      <c r="P42" s="47">
        <f t="shared" si="6"/>
        <v>0</v>
      </c>
      <c r="V42" s="185"/>
      <c r="W42" s="185"/>
      <c r="X42" s="185"/>
      <c r="Y42" s="185"/>
      <c r="Z42" s="185"/>
      <c r="AA42" s="185"/>
      <c r="AB42" s="185"/>
      <c r="AC42" s="185"/>
      <c r="AD42" s="185"/>
    </row>
    <row r="43" spans="1:30" x14ac:dyDescent="0.2">
      <c r="A43" s="137" t="s">
        <v>370</v>
      </c>
      <c r="B43" s="38"/>
      <c r="C43" s="111" t="s">
        <v>334</v>
      </c>
      <c r="D43" s="106" t="s">
        <v>67</v>
      </c>
      <c r="E43" s="112">
        <v>42.3</v>
      </c>
      <c r="F43" s="69"/>
      <c r="G43" s="66"/>
      <c r="H43" s="46">
        <f t="shared" si="0"/>
        <v>0</v>
      </c>
      <c r="I43" s="66"/>
      <c r="J43" s="66"/>
      <c r="K43" s="47">
        <f t="shared" si="1"/>
        <v>0</v>
      </c>
      <c r="L43" s="48">
        <f t="shared" si="2"/>
        <v>0</v>
      </c>
      <c r="M43" s="46">
        <f t="shared" si="3"/>
        <v>0</v>
      </c>
      <c r="N43" s="46">
        <f t="shared" si="4"/>
        <v>0</v>
      </c>
      <c r="O43" s="46">
        <f t="shared" si="5"/>
        <v>0</v>
      </c>
      <c r="P43" s="47">
        <f t="shared" si="6"/>
        <v>0</v>
      </c>
      <c r="V43" s="185"/>
      <c r="W43" s="185"/>
      <c r="X43" s="185"/>
      <c r="Y43" s="185"/>
      <c r="Z43" s="185"/>
      <c r="AA43" s="185"/>
      <c r="AB43" s="185"/>
      <c r="AC43" s="185"/>
      <c r="AD43" s="185"/>
    </row>
    <row r="44" spans="1:30" x14ac:dyDescent="0.2">
      <c r="A44" s="62" t="s">
        <v>371</v>
      </c>
      <c r="B44" s="38"/>
      <c r="C44" s="111" t="s">
        <v>336</v>
      </c>
      <c r="D44" s="106" t="s">
        <v>70</v>
      </c>
      <c r="E44" s="112">
        <v>6.8</v>
      </c>
      <c r="F44" s="69"/>
      <c r="G44" s="66"/>
      <c r="H44" s="46">
        <f t="shared" si="0"/>
        <v>0</v>
      </c>
      <c r="I44" s="66"/>
      <c r="J44" s="66"/>
      <c r="K44" s="47">
        <f t="shared" si="1"/>
        <v>0</v>
      </c>
      <c r="L44" s="48">
        <f t="shared" si="2"/>
        <v>0</v>
      </c>
      <c r="M44" s="46">
        <f t="shared" si="3"/>
        <v>0</v>
      </c>
      <c r="N44" s="46">
        <f t="shared" si="4"/>
        <v>0</v>
      </c>
      <c r="O44" s="46">
        <f t="shared" si="5"/>
        <v>0</v>
      </c>
      <c r="P44" s="47">
        <f t="shared" si="6"/>
        <v>0</v>
      </c>
      <c r="V44" s="200"/>
      <c r="W44" s="185"/>
      <c r="X44" s="185"/>
      <c r="Y44" s="185"/>
      <c r="Z44" s="185"/>
      <c r="AA44" s="185"/>
      <c r="AB44" s="185"/>
      <c r="AC44" s="185"/>
      <c r="AD44" s="185"/>
    </row>
    <row r="45" spans="1:30" x14ac:dyDescent="0.2">
      <c r="A45" s="137" t="s">
        <v>372</v>
      </c>
      <c r="B45" s="38"/>
      <c r="C45" s="111" t="s">
        <v>338</v>
      </c>
      <c r="D45" s="106" t="s">
        <v>70</v>
      </c>
      <c r="E45" s="112">
        <v>6.8</v>
      </c>
      <c r="F45" s="69"/>
      <c r="G45" s="66"/>
      <c r="H45" s="46">
        <f t="shared" si="0"/>
        <v>0</v>
      </c>
      <c r="I45" s="66"/>
      <c r="J45" s="66"/>
      <c r="K45" s="47">
        <f t="shared" si="1"/>
        <v>0</v>
      </c>
      <c r="L45" s="48">
        <f t="shared" si="2"/>
        <v>0</v>
      </c>
      <c r="M45" s="46">
        <f t="shared" si="3"/>
        <v>0</v>
      </c>
      <c r="N45" s="46">
        <f t="shared" si="4"/>
        <v>0</v>
      </c>
      <c r="O45" s="46">
        <f t="shared" si="5"/>
        <v>0</v>
      </c>
      <c r="P45" s="47">
        <f t="shared" si="6"/>
        <v>0</v>
      </c>
      <c r="V45" s="185"/>
      <c r="W45" s="185"/>
      <c r="X45" s="185"/>
      <c r="Y45" s="185"/>
      <c r="Z45" s="185"/>
      <c r="AA45" s="185"/>
      <c r="AB45" s="185"/>
      <c r="AC45" s="185"/>
      <c r="AD45" s="185"/>
    </row>
    <row r="46" spans="1:30" x14ac:dyDescent="0.2">
      <c r="A46" s="62" t="s">
        <v>373</v>
      </c>
      <c r="B46" s="38"/>
      <c r="C46" s="111" t="s">
        <v>340</v>
      </c>
      <c r="D46" s="106" t="s">
        <v>70</v>
      </c>
      <c r="E46" s="112">
        <v>6.8</v>
      </c>
      <c r="F46" s="69"/>
      <c r="G46" s="66"/>
      <c r="H46" s="46">
        <f t="shared" si="0"/>
        <v>0</v>
      </c>
      <c r="I46" s="66"/>
      <c r="J46" s="66"/>
      <c r="K46" s="47">
        <f t="shared" si="1"/>
        <v>0</v>
      </c>
      <c r="L46" s="48">
        <f t="shared" si="2"/>
        <v>0</v>
      </c>
      <c r="M46" s="46">
        <f t="shared" si="3"/>
        <v>0</v>
      </c>
      <c r="N46" s="46">
        <f t="shared" si="4"/>
        <v>0</v>
      </c>
      <c r="O46" s="46">
        <f t="shared" si="5"/>
        <v>0</v>
      </c>
      <c r="P46" s="47">
        <f t="shared" si="6"/>
        <v>0</v>
      </c>
      <c r="V46" s="185"/>
      <c r="W46" s="185"/>
      <c r="X46" s="185"/>
      <c r="Y46" s="185"/>
      <c r="Z46" s="185"/>
      <c r="AA46" s="185"/>
      <c r="AB46" s="185"/>
      <c r="AC46" s="185"/>
      <c r="AD46" s="185"/>
    </row>
    <row r="47" spans="1:30" ht="22.5" x14ac:dyDescent="0.2">
      <c r="A47" s="137" t="s">
        <v>374</v>
      </c>
      <c r="B47" s="38"/>
      <c r="C47" s="171" t="s">
        <v>608</v>
      </c>
      <c r="D47" s="106" t="s">
        <v>67</v>
      </c>
      <c r="E47" s="112">
        <v>9.3000000000000007</v>
      </c>
      <c r="F47" s="69"/>
      <c r="G47" s="66"/>
      <c r="H47" s="46">
        <f t="shared" si="0"/>
        <v>0</v>
      </c>
      <c r="I47" s="66"/>
      <c r="J47" s="66"/>
      <c r="K47" s="47">
        <f t="shared" si="1"/>
        <v>0</v>
      </c>
      <c r="L47" s="48">
        <f t="shared" si="2"/>
        <v>0</v>
      </c>
      <c r="M47" s="46">
        <f t="shared" si="3"/>
        <v>0</v>
      </c>
      <c r="N47" s="46">
        <f t="shared" si="4"/>
        <v>0</v>
      </c>
      <c r="O47" s="46">
        <f t="shared" si="5"/>
        <v>0</v>
      </c>
      <c r="P47" s="47">
        <f t="shared" si="6"/>
        <v>0</v>
      </c>
      <c r="V47" s="200"/>
      <c r="W47" s="185"/>
      <c r="X47" s="185"/>
      <c r="Y47" s="185"/>
      <c r="Z47" s="185"/>
      <c r="AA47" s="185"/>
      <c r="AB47" s="185"/>
      <c r="AC47" s="185"/>
      <c r="AD47" s="185"/>
    </row>
    <row r="48" spans="1:30" x14ac:dyDescent="0.2">
      <c r="A48" s="62" t="s">
        <v>375</v>
      </c>
      <c r="B48" s="38"/>
      <c r="C48" s="111" t="s">
        <v>376</v>
      </c>
      <c r="D48" s="106"/>
      <c r="E48" s="112"/>
      <c r="F48" s="69"/>
      <c r="G48" s="66"/>
      <c r="H48" s="46">
        <f t="shared" si="0"/>
        <v>0</v>
      </c>
      <c r="I48" s="66"/>
      <c r="J48" s="66"/>
      <c r="K48" s="47">
        <f t="shared" si="1"/>
        <v>0</v>
      </c>
      <c r="L48" s="48">
        <f t="shared" si="2"/>
        <v>0</v>
      </c>
      <c r="M48" s="46">
        <f t="shared" si="3"/>
        <v>0</v>
      </c>
      <c r="N48" s="46">
        <f t="shared" si="4"/>
        <v>0</v>
      </c>
      <c r="O48" s="46">
        <f t="shared" si="5"/>
        <v>0</v>
      </c>
      <c r="P48" s="47">
        <f t="shared" si="6"/>
        <v>0</v>
      </c>
      <c r="V48" s="185"/>
      <c r="W48" s="185"/>
      <c r="X48" s="185"/>
      <c r="Y48" s="185"/>
      <c r="Z48" s="185"/>
      <c r="AA48" s="185"/>
      <c r="AB48" s="185"/>
      <c r="AC48" s="185"/>
      <c r="AD48" s="185"/>
    </row>
    <row r="49" spans="1:30" x14ac:dyDescent="0.2">
      <c r="A49" s="137" t="s">
        <v>377</v>
      </c>
      <c r="B49" s="38"/>
      <c r="C49" s="111" t="s">
        <v>332</v>
      </c>
      <c r="D49" s="106"/>
      <c r="E49" s="112"/>
      <c r="F49" s="69"/>
      <c r="G49" s="66"/>
      <c r="H49" s="46">
        <f t="shared" si="0"/>
        <v>0</v>
      </c>
      <c r="I49" s="66"/>
      <c r="J49" s="66"/>
      <c r="K49" s="47">
        <f t="shared" si="1"/>
        <v>0</v>
      </c>
      <c r="L49" s="48">
        <f t="shared" si="2"/>
        <v>0</v>
      </c>
      <c r="M49" s="46">
        <f t="shared" si="3"/>
        <v>0</v>
      </c>
      <c r="N49" s="46">
        <f t="shared" si="4"/>
        <v>0</v>
      </c>
      <c r="O49" s="46">
        <f t="shared" si="5"/>
        <v>0</v>
      </c>
      <c r="P49" s="47">
        <f t="shared" si="6"/>
        <v>0</v>
      </c>
      <c r="V49" s="185"/>
      <c r="W49" s="185"/>
      <c r="X49" s="185"/>
      <c r="Y49" s="185"/>
      <c r="Z49" s="185"/>
      <c r="AA49" s="185"/>
      <c r="AB49" s="185"/>
      <c r="AC49" s="185"/>
      <c r="AD49" s="185"/>
    </row>
    <row r="50" spans="1:30" x14ac:dyDescent="0.2">
      <c r="A50" s="62" t="s">
        <v>378</v>
      </c>
      <c r="B50" s="38"/>
      <c r="C50" s="111" t="s">
        <v>379</v>
      </c>
      <c r="D50" s="106" t="s">
        <v>67</v>
      </c>
      <c r="E50" s="112">
        <v>26.4</v>
      </c>
      <c r="F50" s="69"/>
      <c r="G50" s="66"/>
      <c r="H50" s="46">
        <f t="shared" si="0"/>
        <v>0</v>
      </c>
      <c r="I50" s="66"/>
      <c r="J50" s="66"/>
      <c r="K50" s="47">
        <f t="shared" si="1"/>
        <v>0</v>
      </c>
      <c r="L50" s="48">
        <f t="shared" si="2"/>
        <v>0</v>
      </c>
      <c r="M50" s="46">
        <f t="shared" si="3"/>
        <v>0</v>
      </c>
      <c r="N50" s="46">
        <f t="shared" si="4"/>
        <v>0</v>
      </c>
      <c r="O50" s="46">
        <f t="shared" si="5"/>
        <v>0</v>
      </c>
      <c r="P50" s="47">
        <f t="shared" si="6"/>
        <v>0</v>
      </c>
      <c r="V50" s="185"/>
      <c r="W50" s="185"/>
      <c r="X50" s="185"/>
      <c r="Y50" s="185"/>
      <c r="Z50" s="185"/>
      <c r="AA50" s="185"/>
      <c r="AB50" s="185"/>
      <c r="AC50" s="185"/>
      <c r="AD50" s="185"/>
    </row>
    <row r="51" spans="1:30" x14ac:dyDescent="0.2">
      <c r="A51" s="137" t="s">
        <v>380</v>
      </c>
      <c r="B51" s="38"/>
      <c r="C51" s="111" t="s">
        <v>336</v>
      </c>
      <c r="D51" s="106" t="s">
        <v>70</v>
      </c>
      <c r="E51" s="112">
        <v>4.2</v>
      </c>
      <c r="F51" s="69"/>
      <c r="G51" s="66"/>
      <c r="H51" s="46">
        <f t="shared" si="0"/>
        <v>0</v>
      </c>
      <c r="I51" s="66"/>
      <c r="J51" s="66"/>
      <c r="K51" s="47">
        <f t="shared" si="1"/>
        <v>0</v>
      </c>
      <c r="L51" s="48">
        <f t="shared" si="2"/>
        <v>0</v>
      </c>
      <c r="M51" s="46">
        <f t="shared" si="3"/>
        <v>0</v>
      </c>
      <c r="N51" s="46">
        <f t="shared" si="4"/>
        <v>0</v>
      </c>
      <c r="O51" s="46">
        <f t="shared" si="5"/>
        <v>0</v>
      </c>
      <c r="P51" s="47">
        <f t="shared" si="6"/>
        <v>0</v>
      </c>
      <c r="V51" s="200"/>
      <c r="W51" s="185"/>
      <c r="X51" s="185"/>
      <c r="Y51" s="185"/>
      <c r="Z51" s="185"/>
      <c r="AA51" s="185"/>
      <c r="AB51" s="185"/>
      <c r="AC51" s="185"/>
      <c r="AD51" s="185"/>
    </row>
    <row r="52" spans="1:30" ht="22.5" x14ac:dyDescent="0.2">
      <c r="A52" s="62" t="s">
        <v>381</v>
      </c>
      <c r="B52" s="38"/>
      <c r="C52" s="171" t="s">
        <v>609</v>
      </c>
      <c r="D52" s="106" t="s">
        <v>67</v>
      </c>
      <c r="E52" s="112">
        <v>5.8</v>
      </c>
      <c r="F52" s="69"/>
      <c r="G52" s="66"/>
      <c r="H52" s="46">
        <f t="shared" si="0"/>
        <v>0</v>
      </c>
      <c r="I52" s="66"/>
      <c r="J52" s="66"/>
      <c r="K52" s="47">
        <f t="shared" si="1"/>
        <v>0</v>
      </c>
      <c r="L52" s="48">
        <f t="shared" si="2"/>
        <v>0</v>
      </c>
      <c r="M52" s="46">
        <f t="shared" si="3"/>
        <v>0</v>
      </c>
      <c r="N52" s="46">
        <f t="shared" si="4"/>
        <v>0</v>
      </c>
      <c r="O52" s="46">
        <f t="shared" si="5"/>
        <v>0</v>
      </c>
      <c r="P52" s="47">
        <f t="shared" si="6"/>
        <v>0</v>
      </c>
      <c r="V52" s="116"/>
    </row>
    <row r="53" spans="1:30" x14ac:dyDescent="0.2">
      <c r="A53" s="137" t="s">
        <v>382</v>
      </c>
      <c r="B53" s="38"/>
      <c r="C53" s="111" t="s">
        <v>349</v>
      </c>
      <c r="D53" s="106"/>
      <c r="E53" s="112"/>
      <c r="F53" s="69"/>
      <c r="G53" s="66"/>
      <c r="H53" s="46">
        <f t="shared" si="0"/>
        <v>0</v>
      </c>
      <c r="I53" s="66"/>
      <c r="J53" s="66"/>
      <c r="K53" s="47">
        <f t="shared" si="1"/>
        <v>0</v>
      </c>
      <c r="L53" s="48">
        <f t="shared" si="2"/>
        <v>0</v>
      </c>
      <c r="M53" s="46">
        <f t="shared" si="3"/>
        <v>0</v>
      </c>
      <c r="N53" s="46">
        <f t="shared" si="4"/>
        <v>0</v>
      </c>
      <c r="O53" s="46">
        <f t="shared" si="5"/>
        <v>0</v>
      </c>
      <c r="P53" s="47">
        <f t="shared" si="6"/>
        <v>0</v>
      </c>
    </row>
    <row r="54" spans="1:30" x14ac:dyDescent="0.2">
      <c r="A54" s="62" t="s">
        <v>383</v>
      </c>
      <c r="B54" s="38"/>
      <c r="C54" s="111" t="s">
        <v>351</v>
      </c>
      <c r="D54" s="106" t="s">
        <v>87</v>
      </c>
      <c r="E54" s="112">
        <v>0.08</v>
      </c>
      <c r="F54" s="69"/>
      <c r="G54" s="66"/>
      <c r="H54" s="46">
        <f t="shared" si="0"/>
        <v>0</v>
      </c>
      <c r="I54" s="66"/>
      <c r="J54" s="66"/>
      <c r="K54" s="47">
        <f t="shared" si="1"/>
        <v>0</v>
      </c>
      <c r="L54" s="48">
        <f t="shared" si="2"/>
        <v>0</v>
      </c>
      <c r="M54" s="46">
        <f t="shared" si="3"/>
        <v>0</v>
      </c>
      <c r="N54" s="46">
        <f t="shared" si="4"/>
        <v>0</v>
      </c>
      <c r="O54" s="46">
        <f t="shared" si="5"/>
        <v>0</v>
      </c>
      <c r="P54" s="47">
        <f t="shared" si="6"/>
        <v>0</v>
      </c>
    </row>
    <row r="55" spans="1:30" ht="22.5" x14ac:dyDescent="0.2">
      <c r="A55" s="137" t="s">
        <v>384</v>
      </c>
      <c r="B55" s="38"/>
      <c r="C55" s="286" t="s">
        <v>655</v>
      </c>
      <c r="D55" s="106" t="s">
        <v>70</v>
      </c>
      <c r="E55" s="112">
        <v>18.2</v>
      </c>
      <c r="F55" s="69"/>
      <c r="G55" s="66"/>
      <c r="H55" s="46">
        <f t="shared" si="0"/>
        <v>0</v>
      </c>
      <c r="I55" s="66"/>
      <c r="J55" s="66"/>
      <c r="K55" s="47">
        <f t="shared" si="1"/>
        <v>0</v>
      </c>
      <c r="L55" s="48">
        <f t="shared" si="2"/>
        <v>0</v>
      </c>
      <c r="M55" s="46">
        <f t="shared" si="3"/>
        <v>0</v>
      </c>
      <c r="N55" s="46">
        <f t="shared" si="4"/>
        <v>0</v>
      </c>
      <c r="O55" s="46">
        <f t="shared" si="5"/>
        <v>0</v>
      </c>
      <c r="P55" s="47">
        <f t="shared" si="6"/>
        <v>0</v>
      </c>
      <c r="S55" s="115"/>
    </row>
    <row r="56" spans="1:30" ht="22.5" x14ac:dyDescent="0.2">
      <c r="A56" s="62" t="s">
        <v>385</v>
      </c>
      <c r="B56" s="38"/>
      <c r="C56" s="111" t="s">
        <v>267</v>
      </c>
      <c r="D56" s="106" t="s">
        <v>70</v>
      </c>
      <c r="E56" s="112">
        <v>30.9</v>
      </c>
      <c r="F56" s="69"/>
      <c r="G56" s="66"/>
      <c r="H56" s="46">
        <f t="shared" si="0"/>
        <v>0</v>
      </c>
      <c r="I56" s="66"/>
      <c r="J56" s="66"/>
      <c r="K56" s="47">
        <f t="shared" si="1"/>
        <v>0</v>
      </c>
      <c r="L56" s="48">
        <f t="shared" si="2"/>
        <v>0</v>
      </c>
      <c r="M56" s="46">
        <f t="shared" si="3"/>
        <v>0</v>
      </c>
      <c r="N56" s="46">
        <f t="shared" si="4"/>
        <v>0</v>
      </c>
      <c r="O56" s="46">
        <f t="shared" si="5"/>
        <v>0</v>
      </c>
      <c r="P56" s="47">
        <f t="shared" si="6"/>
        <v>0</v>
      </c>
    </row>
    <row r="57" spans="1:30" x14ac:dyDescent="0.2">
      <c r="A57" s="137" t="s">
        <v>386</v>
      </c>
      <c r="B57" s="38"/>
      <c r="C57" s="111" t="s">
        <v>336</v>
      </c>
      <c r="D57" s="106" t="s">
        <v>70</v>
      </c>
      <c r="E57" s="112">
        <v>30.9</v>
      </c>
      <c r="F57" s="69"/>
      <c r="G57" s="66"/>
      <c r="H57" s="46">
        <f t="shared" si="0"/>
        <v>0</v>
      </c>
      <c r="I57" s="66"/>
      <c r="J57" s="66"/>
      <c r="K57" s="47">
        <f t="shared" si="1"/>
        <v>0</v>
      </c>
      <c r="L57" s="48">
        <f t="shared" si="2"/>
        <v>0</v>
      </c>
      <c r="M57" s="46">
        <f t="shared" si="3"/>
        <v>0</v>
      </c>
      <c r="N57" s="46">
        <f t="shared" si="4"/>
        <v>0</v>
      </c>
      <c r="O57" s="46">
        <f t="shared" si="5"/>
        <v>0</v>
      </c>
      <c r="P57" s="47">
        <f t="shared" si="6"/>
        <v>0</v>
      </c>
    </row>
    <row r="58" spans="1:30" x14ac:dyDescent="0.2">
      <c r="A58" s="62" t="s">
        <v>387</v>
      </c>
      <c r="B58" s="38"/>
      <c r="C58" s="111" t="s">
        <v>388</v>
      </c>
      <c r="D58" s="106"/>
      <c r="E58" s="112"/>
      <c r="F58" s="69"/>
      <c r="G58" s="66"/>
      <c r="H58" s="46">
        <f t="shared" si="0"/>
        <v>0</v>
      </c>
      <c r="I58" s="66"/>
      <c r="J58" s="66"/>
      <c r="K58" s="47">
        <f t="shared" si="1"/>
        <v>0</v>
      </c>
      <c r="L58" s="48">
        <f t="shared" si="2"/>
        <v>0</v>
      </c>
      <c r="M58" s="46">
        <f t="shared" si="3"/>
        <v>0</v>
      </c>
      <c r="N58" s="46">
        <f t="shared" si="4"/>
        <v>0</v>
      </c>
      <c r="O58" s="46">
        <f t="shared" si="5"/>
        <v>0</v>
      </c>
      <c r="P58" s="47">
        <f t="shared" si="6"/>
        <v>0</v>
      </c>
    </row>
    <row r="59" spans="1:30" x14ac:dyDescent="0.2">
      <c r="A59" s="137" t="s">
        <v>389</v>
      </c>
      <c r="B59" s="38"/>
      <c r="C59" s="111" t="s">
        <v>332</v>
      </c>
      <c r="D59" s="106"/>
      <c r="E59" s="112"/>
      <c r="F59" s="69"/>
      <c r="G59" s="66"/>
      <c r="H59" s="46">
        <f t="shared" si="0"/>
        <v>0</v>
      </c>
      <c r="I59" s="66"/>
      <c r="J59" s="66"/>
      <c r="K59" s="47">
        <f t="shared" si="1"/>
        <v>0</v>
      </c>
      <c r="L59" s="48">
        <f t="shared" si="2"/>
        <v>0</v>
      </c>
      <c r="M59" s="46">
        <f t="shared" si="3"/>
        <v>0</v>
      </c>
      <c r="N59" s="46">
        <f t="shared" si="4"/>
        <v>0</v>
      </c>
      <c r="O59" s="46">
        <f t="shared" si="5"/>
        <v>0</v>
      </c>
      <c r="P59" s="47">
        <f t="shared" si="6"/>
        <v>0</v>
      </c>
    </row>
    <row r="60" spans="1:30" x14ac:dyDescent="0.2">
      <c r="A60" s="62" t="s">
        <v>390</v>
      </c>
      <c r="B60" s="38"/>
      <c r="C60" s="111" t="s">
        <v>391</v>
      </c>
      <c r="D60" s="106" t="s">
        <v>67</v>
      </c>
      <c r="E60" s="112">
        <v>13.4</v>
      </c>
      <c r="F60" s="69"/>
      <c r="G60" s="66"/>
      <c r="H60" s="46">
        <f t="shared" si="0"/>
        <v>0</v>
      </c>
      <c r="I60" s="66"/>
      <c r="J60" s="66"/>
      <c r="K60" s="47">
        <f t="shared" si="1"/>
        <v>0</v>
      </c>
      <c r="L60" s="48">
        <f t="shared" si="2"/>
        <v>0</v>
      </c>
      <c r="M60" s="46">
        <f t="shared" si="3"/>
        <v>0</v>
      </c>
      <c r="N60" s="46">
        <f t="shared" si="4"/>
        <v>0</v>
      </c>
      <c r="O60" s="46">
        <f t="shared" si="5"/>
        <v>0</v>
      </c>
      <c r="P60" s="47">
        <f t="shared" si="6"/>
        <v>0</v>
      </c>
    </row>
    <row r="61" spans="1:30" x14ac:dyDescent="0.2">
      <c r="A61" s="137" t="s">
        <v>392</v>
      </c>
      <c r="B61" s="38"/>
      <c r="C61" s="111" t="s">
        <v>336</v>
      </c>
      <c r="D61" s="106" t="s">
        <v>70</v>
      </c>
      <c r="E61" s="112">
        <v>1.9</v>
      </c>
      <c r="F61" s="69"/>
      <c r="G61" s="66"/>
      <c r="H61" s="46">
        <f t="shared" si="0"/>
        <v>0</v>
      </c>
      <c r="I61" s="66"/>
      <c r="J61" s="66"/>
      <c r="K61" s="47">
        <f t="shared" si="1"/>
        <v>0</v>
      </c>
      <c r="L61" s="48">
        <f t="shared" si="2"/>
        <v>0</v>
      </c>
      <c r="M61" s="46">
        <f t="shared" si="3"/>
        <v>0</v>
      </c>
      <c r="N61" s="46">
        <f t="shared" si="4"/>
        <v>0</v>
      </c>
      <c r="O61" s="46">
        <f t="shared" si="5"/>
        <v>0</v>
      </c>
      <c r="P61" s="47">
        <f t="shared" si="6"/>
        <v>0</v>
      </c>
      <c r="V61" s="116"/>
    </row>
    <row r="62" spans="1:30" ht="22.5" x14ac:dyDescent="0.2">
      <c r="A62" s="62" t="s">
        <v>393</v>
      </c>
      <c r="B62" s="38"/>
      <c r="C62" s="171" t="s">
        <v>610</v>
      </c>
      <c r="D62" s="106" t="s">
        <v>67</v>
      </c>
      <c r="E62" s="112">
        <v>4.4000000000000004</v>
      </c>
      <c r="F62" s="69"/>
      <c r="G62" s="66"/>
      <c r="H62" s="46">
        <f t="shared" si="0"/>
        <v>0</v>
      </c>
      <c r="I62" s="66"/>
      <c r="J62" s="66"/>
      <c r="K62" s="47">
        <f t="shared" si="1"/>
        <v>0</v>
      </c>
      <c r="L62" s="48">
        <f t="shared" si="2"/>
        <v>0</v>
      </c>
      <c r="M62" s="46">
        <f t="shared" si="3"/>
        <v>0</v>
      </c>
      <c r="N62" s="46">
        <f t="shared" si="4"/>
        <v>0</v>
      </c>
      <c r="O62" s="46">
        <f t="shared" si="5"/>
        <v>0</v>
      </c>
      <c r="P62" s="47">
        <f t="shared" si="6"/>
        <v>0</v>
      </c>
      <c r="V62" s="116"/>
    </row>
    <row r="63" spans="1:30" x14ac:dyDescent="0.2">
      <c r="A63" s="137" t="s">
        <v>394</v>
      </c>
      <c r="B63" s="38"/>
      <c r="C63" s="111" t="s">
        <v>395</v>
      </c>
      <c r="D63" s="106"/>
      <c r="E63" s="112"/>
      <c r="F63" s="69"/>
      <c r="G63" s="66"/>
      <c r="H63" s="46">
        <f t="shared" si="0"/>
        <v>0</v>
      </c>
      <c r="I63" s="66"/>
      <c r="J63" s="66"/>
      <c r="K63" s="47">
        <f t="shared" si="1"/>
        <v>0</v>
      </c>
      <c r="L63" s="48">
        <f t="shared" si="2"/>
        <v>0</v>
      </c>
      <c r="M63" s="46">
        <f t="shared" si="3"/>
        <v>0</v>
      </c>
      <c r="N63" s="46">
        <f t="shared" si="4"/>
        <v>0</v>
      </c>
      <c r="O63" s="46">
        <f t="shared" si="5"/>
        <v>0</v>
      </c>
      <c r="P63" s="47">
        <f t="shared" si="6"/>
        <v>0</v>
      </c>
    </row>
    <row r="64" spans="1:30" ht="22.5" x14ac:dyDescent="0.2">
      <c r="A64" s="62" t="s">
        <v>396</v>
      </c>
      <c r="B64" s="38"/>
      <c r="C64" s="111" t="s">
        <v>267</v>
      </c>
      <c r="D64" s="106" t="s">
        <v>70</v>
      </c>
      <c r="E64" s="112">
        <v>19.2</v>
      </c>
      <c r="F64" s="69"/>
      <c r="G64" s="66"/>
      <c r="H64" s="46">
        <f t="shared" si="0"/>
        <v>0</v>
      </c>
      <c r="I64" s="66"/>
      <c r="J64" s="66"/>
      <c r="K64" s="47">
        <f t="shared" si="1"/>
        <v>0</v>
      </c>
      <c r="L64" s="48">
        <f t="shared" si="2"/>
        <v>0</v>
      </c>
      <c r="M64" s="46">
        <f t="shared" si="3"/>
        <v>0</v>
      </c>
      <c r="N64" s="46">
        <f t="shared" si="4"/>
        <v>0</v>
      </c>
      <c r="O64" s="46">
        <f t="shared" si="5"/>
        <v>0</v>
      </c>
      <c r="P64" s="47">
        <f t="shared" si="6"/>
        <v>0</v>
      </c>
    </row>
    <row r="65" spans="1:28" x14ac:dyDescent="0.2">
      <c r="A65" s="137" t="s">
        <v>397</v>
      </c>
      <c r="B65" s="38"/>
      <c r="C65" s="111" t="s">
        <v>612</v>
      </c>
      <c r="D65" s="106" t="s">
        <v>70</v>
      </c>
      <c r="E65" s="112">
        <v>16.899999999999999</v>
      </c>
      <c r="F65" s="69"/>
      <c r="G65" s="66"/>
      <c r="H65" s="46">
        <f t="shared" si="0"/>
        <v>0</v>
      </c>
      <c r="I65" s="66"/>
      <c r="J65" s="66"/>
      <c r="K65" s="47">
        <f t="shared" si="1"/>
        <v>0</v>
      </c>
      <c r="L65" s="48">
        <f t="shared" si="2"/>
        <v>0</v>
      </c>
      <c r="M65" s="46">
        <f t="shared" si="3"/>
        <v>0</v>
      </c>
      <c r="N65" s="46">
        <f t="shared" si="4"/>
        <v>0</v>
      </c>
      <c r="O65" s="46">
        <f t="shared" si="5"/>
        <v>0</v>
      </c>
      <c r="P65" s="47">
        <f t="shared" si="6"/>
        <v>0</v>
      </c>
      <c r="Q65" s="109"/>
      <c r="V65" s="116"/>
    </row>
    <row r="66" spans="1:28" x14ac:dyDescent="0.2">
      <c r="A66" s="62" t="s">
        <v>398</v>
      </c>
      <c r="B66" s="101"/>
      <c r="C66" s="111" t="s">
        <v>613</v>
      </c>
      <c r="D66" s="106" t="s">
        <v>70</v>
      </c>
      <c r="E66" s="112">
        <v>56.9</v>
      </c>
      <c r="F66" s="69"/>
      <c r="G66" s="66"/>
      <c r="H66" s="46"/>
      <c r="I66" s="66"/>
      <c r="J66" s="66"/>
      <c r="K66" s="47"/>
      <c r="L66" s="48"/>
      <c r="M66" s="46"/>
      <c r="N66" s="46"/>
      <c r="O66" s="46"/>
      <c r="P66" s="47"/>
    </row>
    <row r="67" spans="1:28" s="134" customFormat="1" ht="22.5" x14ac:dyDescent="0.2">
      <c r="A67" s="62"/>
      <c r="B67" s="138"/>
      <c r="C67" s="111" t="s">
        <v>647</v>
      </c>
      <c r="D67" s="106" t="s">
        <v>87</v>
      </c>
      <c r="E67" s="112">
        <v>0.1</v>
      </c>
      <c r="F67" s="143"/>
      <c r="G67" s="142"/>
      <c r="H67" s="139"/>
      <c r="I67" s="142"/>
      <c r="J67" s="142"/>
      <c r="K67" s="140"/>
      <c r="L67" s="141"/>
      <c r="M67" s="139"/>
      <c r="N67" s="139"/>
      <c r="O67" s="139"/>
      <c r="P67" s="140"/>
    </row>
    <row r="68" spans="1:28" x14ac:dyDescent="0.2">
      <c r="A68" s="137" t="s">
        <v>400</v>
      </c>
      <c r="B68" s="38"/>
      <c r="C68" s="111" t="s">
        <v>399</v>
      </c>
      <c r="D68" s="106"/>
      <c r="E68" s="112"/>
      <c r="F68" s="69"/>
      <c r="G68" s="66"/>
      <c r="H68" s="46">
        <f t="shared" si="0"/>
        <v>0</v>
      </c>
      <c r="I68" s="66"/>
      <c r="J68" s="66"/>
      <c r="K68" s="47">
        <f t="shared" si="1"/>
        <v>0</v>
      </c>
      <c r="L68" s="48">
        <f t="shared" si="2"/>
        <v>0</v>
      </c>
      <c r="M68" s="46">
        <f t="shared" si="3"/>
        <v>0</v>
      </c>
      <c r="N68" s="46">
        <f t="shared" si="4"/>
        <v>0</v>
      </c>
      <c r="O68" s="46">
        <f t="shared" si="5"/>
        <v>0</v>
      </c>
      <c r="P68" s="47">
        <f t="shared" si="6"/>
        <v>0</v>
      </c>
    </row>
    <row r="69" spans="1:28" x14ac:dyDescent="0.2">
      <c r="A69" s="62" t="s">
        <v>401</v>
      </c>
      <c r="B69" s="38"/>
      <c r="C69" s="111" t="s">
        <v>332</v>
      </c>
      <c r="D69" s="106"/>
      <c r="E69" s="112"/>
      <c r="F69" s="69"/>
      <c r="G69" s="66"/>
      <c r="H69" s="46">
        <f t="shared" si="0"/>
        <v>0</v>
      </c>
      <c r="I69" s="66"/>
      <c r="J69" s="66"/>
      <c r="K69" s="47">
        <f t="shared" si="1"/>
        <v>0</v>
      </c>
      <c r="L69" s="48">
        <f t="shared" si="2"/>
        <v>0</v>
      </c>
      <c r="M69" s="46">
        <f t="shared" si="3"/>
        <v>0</v>
      </c>
      <c r="N69" s="46">
        <f t="shared" si="4"/>
        <v>0</v>
      </c>
      <c r="O69" s="46">
        <f t="shared" si="5"/>
        <v>0</v>
      </c>
      <c r="P69" s="47">
        <f t="shared" si="6"/>
        <v>0</v>
      </c>
    </row>
    <row r="70" spans="1:28" x14ac:dyDescent="0.2">
      <c r="A70" s="137" t="s">
        <v>402</v>
      </c>
      <c r="B70" s="38"/>
      <c r="C70" s="111" t="s">
        <v>334</v>
      </c>
      <c r="D70" s="106" t="s">
        <v>67</v>
      </c>
      <c r="E70" s="112">
        <v>15.5</v>
      </c>
      <c r="F70" s="69"/>
      <c r="G70" s="66"/>
      <c r="H70" s="46">
        <f t="shared" si="0"/>
        <v>0</v>
      </c>
      <c r="I70" s="66"/>
      <c r="J70" s="66"/>
      <c r="K70" s="47">
        <f t="shared" si="1"/>
        <v>0</v>
      </c>
      <c r="L70" s="48">
        <f t="shared" si="2"/>
        <v>0</v>
      </c>
      <c r="M70" s="46">
        <f t="shared" si="3"/>
        <v>0</v>
      </c>
      <c r="N70" s="46">
        <f t="shared" si="4"/>
        <v>0</v>
      </c>
      <c r="O70" s="46">
        <f t="shared" si="5"/>
        <v>0</v>
      </c>
      <c r="P70" s="47">
        <f t="shared" si="6"/>
        <v>0</v>
      </c>
    </row>
    <row r="71" spans="1:28" x14ac:dyDescent="0.2">
      <c r="A71" s="62" t="s">
        <v>403</v>
      </c>
      <c r="B71" s="38"/>
      <c r="C71" s="111" t="s">
        <v>336</v>
      </c>
      <c r="D71" s="106" t="s">
        <v>70</v>
      </c>
      <c r="E71" s="112">
        <v>2.2000000000000002</v>
      </c>
      <c r="F71" s="69"/>
      <c r="G71" s="66"/>
      <c r="H71" s="46">
        <f t="shared" si="0"/>
        <v>0</v>
      </c>
      <c r="I71" s="66"/>
      <c r="J71" s="66"/>
      <c r="K71" s="47">
        <f t="shared" si="1"/>
        <v>0</v>
      </c>
      <c r="L71" s="48">
        <f t="shared" si="2"/>
        <v>0</v>
      </c>
      <c r="M71" s="46">
        <f t="shared" si="3"/>
        <v>0</v>
      </c>
      <c r="N71" s="46">
        <f t="shared" si="4"/>
        <v>0</v>
      </c>
      <c r="O71" s="46">
        <f t="shared" si="5"/>
        <v>0</v>
      </c>
      <c r="P71" s="47">
        <f t="shared" si="6"/>
        <v>0</v>
      </c>
      <c r="V71" s="116"/>
    </row>
    <row r="72" spans="1:28" x14ac:dyDescent="0.2">
      <c r="A72" s="137" t="s">
        <v>404</v>
      </c>
      <c r="B72" s="38"/>
      <c r="C72" s="111" t="s">
        <v>338</v>
      </c>
      <c r="D72" s="106" t="s">
        <v>70</v>
      </c>
      <c r="E72" s="112">
        <v>2.2000000000000002</v>
      </c>
      <c r="F72" s="69"/>
      <c r="G72" s="66"/>
      <c r="H72" s="46">
        <f t="shared" si="0"/>
        <v>0</v>
      </c>
      <c r="I72" s="66"/>
      <c r="J72" s="66"/>
      <c r="K72" s="47">
        <f t="shared" si="1"/>
        <v>0</v>
      </c>
      <c r="L72" s="48">
        <f t="shared" si="2"/>
        <v>0</v>
      </c>
      <c r="M72" s="46">
        <f t="shared" si="3"/>
        <v>0</v>
      </c>
      <c r="N72" s="46">
        <f t="shared" si="4"/>
        <v>0</v>
      </c>
      <c r="O72" s="46">
        <f t="shared" si="5"/>
        <v>0</v>
      </c>
      <c r="P72" s="47">
        <f t="shared" si="6"/>
        <v>0</v>
      </c>
    </row>
    <row r="73" spans="1:28" x14ac:dyDescent="0.2">
      <c r="A73" s="62" t="s">
        <v>405</v>
      </c>
      <c r="B73" s="38"/>
      <c r="C73" s="111" t="s">
        <v>340</v>
      </c>
      <c r="D73" s="106" t="s">
        <v>70</v>
      </c>
      <c r="E73" s="112">
        <v>2.2000000000000002</v>
      </c>
      <c r="F73" s="69"/>
      <c r="G73" s="66"/>
      <c r="H73" s="46">
        <f t="shared" si="0"/>
        <v>0</v>
      </c>
      <c r="I73" s="66"/>
      <c r="J73" s="66"/>
      <c r="K73" s="47">
        <f t="shared" si="1"/>
        <v>0</v>
      </c>
      <c r="L73" s="48">
        <f t="shared" si="2"/>
        <v>0</v>
      </c>
      <c r="M73" s="46">
        <f t="shared" si="3"/>
        <v>0</v>
      </c>
      <c r="N73" s="46">
        <f t="shared" si="4"/>
        <v>0</v>
      </c>
      <c r="O73" s="46">
        <f t="shared" si="5"/>
        <v>0</v>
      </c>
      <c r="P73" s="47">
        <f t="shared" si="6"/>
        <v>0</v>
      </c>
    </row>
    <row r="74" spans="1:28" ht="22.5" x14ac:dyDescent="0.2">
      <c r="A74" s="137" t="s">
        <v>406</v>
      </c>
      <c r="B74" s="38"/>
      <c r="C74" s="171" t="s">
        <v>610</v>
      </c>
      <c r="D74" s="106" t="s">
        <v>67</v>
      </c>
      <c r="E74" s="112">
        <v>4.7</v>
      </c>
      <c r="F74" s="69"/>
      <c r="G74" s="66"/>
      <c r="H74" s="46">
        <f t="shared" si="0"/>
        <v>0</v>
      </c>
      <c r="I74" s="66"/>
      <c r="J74" s="66"/>
      <c r="K74" s="47">
        <f t="shared" si="1"/>
        <v>0</v>
      </c>
      <c r="L74" s="48">
        <f t="shared" si="2"/>
        <v>0</v>
      </c>
      <c r="M74" s="46">
        <f t="shared" si="3"/>
        <v>0</v>
      </c>
      <c r="N74" s="46">
        <f t="shared" si="4"/>
        <v>0</v>
      </c>
      <c r="O74" s="46">
        <f t="shared" si="5"/>
        <v>0</v>
      </c>
      <c r="P74" s="47">
        <f t="shared" si="6"/>
        <v>0</v>
      </c>
      <c r="V74" s="116"/>
    </row>
    <row r="75" spans="1:28" x14ac:dyDescent="0.2">
      <c r="A75" s="62" t="s">
        <v>407</v>
      </c>
      <c r="B75" s="38"/>
      <c r="C75" s="111" t="s">
        <v>408</v>
      </c>
      <c r="D75" s="106"/>
      <c r="E75" s="112"/>
      <c r="F75" s="69"/>
      <c r="G75" s="66"/>
      <c r="H75" s="46">
        <f t="shared" si="0"/>
        <v>0</v>
      </c>
      <c r="I75" s="66"/>
      <c r="J75" s="66"/>
      <c r="K75" s="47">
        <f t="shared" si="1"/>
        <v>0</v>
      </c>
      <c r="L75" s="48">
        <f t="shared" si="2"/>
        <v>0</v>
      </c>
      <c r="M75" s="46">
        <f t="shared" si="3"/>
        <v>0</v>
      </c>
      <c r="N75" s="46">
        <f t="shared" si="4"/>
        <v>0</v>
      </c>
      <c r="O75" s="46">
        <f t="shared" si="5"/>
        <v>0</v>
      </c>
      <c r="P75" s="47">
        <f t="shared" si="6"/>
        <v>0</v>
      </c>
    </row>
    <row r="76" spans="1:28" x14ac:dyDescent="0.2">
      <c r="A76" s="137" t="s">
        <v>409</v>
      </c>
      <c r="B76" s="38"/>
      <c r="C76" s="111" t="s">
        <v>332</v>
      </c>
      <c r="D76" s="106"/>
      <c r="E76" s="112"/>
      <c r="F76" s="69"/>
      <c r="G76" s="66"/>
      <c r="H76" s="46">
        <f t="shared" si="0"/>
        <v>0</v>
      </c>
      <c r="I76" s="66"/>
      <c r="J76" s="66"/>
      <c r="K76" s="47">
        <f t="shared" si="1"/>
        <v>0</v>
      </c>
      <c r="L76" s="48">
        <f t="shared" si="2"/>
        <v>0</v>
      </c>
      <c r="M76" s="46">
        <f t="shared" si="3"/>
        <v>0</v>
      </c>
      <c r="N76" s="46">
        <f t="shared" si="4"/>
        <v>0</v>
      </c>
      <c r="O76" s="46">
        <f t="shared" si="5"/>
        <v>0</v>
      </c>
      <c r="P76" s="47">
        <f t="shared" si="6"/>
        <v>0</v>
      </c>
    </row>
    <row r="77" spans="1:28" x14ac:dyDescent="0.2">
      <c r="A77" s="62" t="s">
        <v>410</v>
      </c>
      <c r="B77" s="38"/>
      <c r="C77" s="111" t="s">
        <v>411</v>
      </c>
      <c r="D77" s="106" t="s">
        <v>67</v>
      </c>
      <c r="E77" s="112">
        <v>14.4</v>
      </c>
      <c r="F77" s="69"/>
      <c r="G77" s="66"/>
      <c r="H77" s="46">
        <f t="shared" si="0"/>
        <v>0</v>
      </c>
      <c r="I77" s="66"/>
      <c r="J77" s="66"/>
      <c r="K77" s="47">
        <f t="shared" si="1"/>
        <v>0</v>
      </c>
      <c r="L77" s="48">
        <f t="shared" si="2"/>
        <v>0</v>
      </c>
      <c r="M77" s="46">
        <f t="shared" si="3"/>
        <v>0</v>
      </c>
      <c r="N77" s="46">
        <f t="shared" si="4"/>
        <v>0</v>
      </c>
      <c r="O77" s="46">
        <f t="shared" si="5"/>
        <v>0</v>
      </c>
      <c r="P77" s="47">
        <f t="shared" si="6"/>
        <v>0</v>
      </c>
    </row>
    <row r="78" spans="1:28" x14ac:dyDescent="0.2">
      <c r="A78" s="137" t="s">
        <v>412</v>
      </c>
      <c r="B78" s="38"/>
      <c r="C78" s="111" t="s">
        <v>336</v>
      </c>
      <c r="D78" s="106" t="s">
        <v>70</v>
      </c>
      <c r="E78" s="112">
        <v>2.9</v>
      </c>
      <c r="F78" s="69"/>
      <c r="G78" s="66"/>
      <c r="H78" s="46">
        <f t="shared" si="0"/>
        <v>0</v>
      </c>
      <c r="I78" s="66"/>
      <c r="J78" s="66"/>
      <c r="K78" s="47">
        <f t="shared" si="1"/>
        <v>0</v>
      </c>
      <c r="L78" s="48">
        <f t="shared" si="2"/>
        <v>0</v>
      </c>
      <c r="M78" s="46">
        <f t="shared" si="3"/>
        <v>0</v>
      </c>
      <c r="N78" s="46">
        <f t="shared" si="4"/>
        <v>0</v>
      </c>
      <c r="O78" s="46">
        <f t="shared" si="5"/>
        <v>0</v>
      </c>
      <c r="P78" s="47">
        <f t="shared" si="6"/>
        <v>0</v>
      </c>
      <c r="V78" s="116"/>
    </row>
    <row r="79" spans="1:28" x14ac:dyDescent="0.2">
      <c r="A79" s="62" t="s">
        <v>413</v>
      </c>
      <c r="B79" s="38"/>
      <c r="C79" s="111" t="s">
        <v>338</v>
      </c>
      <c r="D79" s="106" t="s">
        <v>70</v>
      </c>
      <c r="E79" s="112">
        <v>2.9</v>
      </c>
      <c r="F79" s="69"/>
      <c r="G79" s="66"/>
      <c r="H79" s="46">
        <f t="shared" si="0"/>
        <v>0</v>
      </c>
      <c r="I79" s="66"/>
      <c r="J79" s="66"/>
      <c r="K79" s="47">
        <f t="shared" si="1"/>
        <v>0</v>
      </c>
      <c r="L79" s="48">
        <f t="shared" si="2"/>
        <v>0</v>
      </c>
      <c r="M79" s="46">
        <f t="shared" si="3"/>
        <v>0</v>
      </c>
      <c r="N79" s="46">
        <f t="shared" si="4"/>
        <v>0</v>
      </c>
      <c r="O79" s="46">
        <f t="shared" si="5"/>
        <v>0</v>
      </c>
      <c r="P79" s="47">
        <f t="shared" si="6"/>
        <v>0</v>
      </c>
      <c r="X79" s="185"/>
      <c r="Y79" s="185"/>
      <c r="Z79" s="185"/>
      <c r="AA79" s="185"/>
      <c r="AB79" s="185"/>
    </row>
    <row r="80" spans="1:28" x14ac:dyDescent="0.2">
      <c r="A80" s="137" t="s">
        <v>414</v>
      </c>
      <c r="B80" s="38"/>
      <c r="C80" s="111" t="s">
        <v>340</v>
      </c>
      <c r="D80" s="106" t="s">
        <v>70</v>
      </c>
      <c r="E80" s="112">
        <v>2.9</v>
      </c>
      <c r="F80" s="69"/>
      <c r="G80" s="66"/>
      <c r="H80" s="46">
        <f t="shared" ref="H80:H93" si="7">ROUND(F80*G80,2)</f>
        <v>0</v>
      </c>
      <c r="I80" s="66"/>
      <c r="J80" s="66"/>
      <c r="K80" s="47">
        <f t="shared" ref="K80:K93" si="8">SUM(H80:J80)</f>
        <v>0</v>
      </c>
      <c r="L80" s="48">
        <f t="shared" ref="L80:L93" si="9">ROUND(E80*F80,2)</f>
        <v>0</v>
      </c>
      <c r="M80" s="46">
        <f t="shared" ref="M80:M93" si="10">ROUND(H80*E80,2)</f>
        <v>0</v>
      </c>
      <c r="N80" s="46">
        <f t="shared" ref="N80:N93" si="11">ROUND(I80*E80,2)</f>
        <v>0</v>
      </c>
      <c r="O80" s="46">
        <f t="shared" ref="O80:O93" si="12">ROUND(J80*E80,2)</f>
        <v>0</v>
      </c>
      <c r="P80" s="47">
        <f t="shared" ref="P80:P93" si="13">SUM(M80:O80)</f>
        <v>0</v>
      </c>
      <c r="X80" s="185"/>
      <c r="Y80" s="185"/>
      <c r="Z80" s="185"/>
      <c r="AA80" s="185"/>
      <c r="AB80" s="185"/>
    </row>
    <row r="81" spans="1:28" ht="22.5" x14ac:dyDescent="0.2">
      <c r="A81" s="62" t="s">
        <v>415</v>
      </c>
      <c r="B81" s="38"/>
      <c r="C81" s="171" t="s">
        <v>611</v>
      </c>
      <c r="D81" s="106" t="s">
        <v>67</v>
      </c>
      <c r="E81" s="112">
        <v>4.2</v>
      </c>
      <c r="F81" s="69"/>
      <c r="G81" s="66"/>
      <c r="H81" s="46">
        <f t="shared" si="7"/>
        <v>0</v>
      </c>
      <c r="I81" s="66"/>
      <c r="J81" s="66"/>
      <c r="K81" s="47">
        <f t="shared" si="8"/>
        <v>0</v>
      </c>
      <c r="L81" s="48">
        <f t="shared" si="9"/>
        <v>0</v>
      </c>
      <c r="M81" s="46">
        <f t="shared" si="10"/>
        <v>0</v>
      </c>
      <c r="N81" s="46">
        <f t="shared" si="11"/>
        <v>0</v>
      </c>
      <c r="O81" s="46">
        <f t="shared" si="12"/>
        <v>0</v>
      </c>
      <c r="P81" s="47">
        <f t="shared" si="13"/>
        <v>0</v>
      </c>
      <c r="X81" s="185"/>
      <c r="Y81" s="185"/>
      <c r="Z81" s="185"/>
      <c r="AA81" s="185"/>
      <c r="AB81" s="185"/>
    </row>
    <row r="82" spans="1:28" x14ac:dyDescent="0.2">
      <c r="A82" s="137" t="s">
        <v>416</v>
      </c>
      <c r="B82" s="38"/>
      <c r="C82" s="111" t="s">
        <v>417</v>
      </c>
      <c r="D82" s="106"/>
      <c r="E82" s="112"/>
      <c r="F82" s="69"/>
      <c r="G82" s="66"/>
      <c r="H82" s="46">
        <f t="shared" si="7"/>
        <v>0</v>
      </c>
      <c r="I82" s="66"/>
      <c r="J82" s="66"/>
      <c r="K82" s="47">
        <f t="shared" si="8"/>
        <v>0</v>
      </c>
      <c r="L82" s="48">
        <f t="shared" si="9"/>
        <v>0</v>
      </c>
      <c r="M82" s="46">
        <f t="shared" si="10"/>
        <v>0</v>
      </c>
      <c r="N82" s="46">
        <f t="shared" si="11"/>
        <v>0</v>
      </c>
      <c r="O82" s="46">
        <f t="shared" si="12"/>
        <v>0</v>
      </c>
      <c r="P82" s="47">
        <f t="shared" si="13"/>
        <v>0</v>
      </c>
      <c r="X82" s="185"/>
      <c r="Y82" s="185"/>
      <c r="Z82" s="185"/>
      <c r="AA82" s="185"/>
      <c r="AB82" s="185"/>
    </row>
    <row r="83" spans="1:28" x14ac:dyDescent="0.2">
      <c r="A83" s="62" t="s">
        <v>418</v>
      </c>
      <c r="B83" s="38"/>
      <c r="C83" s="111" t="s">
        <v>351</v>
      </c>
      <c r="D83" s="106" t="s">
        <v>87</v>
      </c>
      <c r="E83" s="112">
        <v>0.5</v>
      </c>
      <c r="F83" s="69"/>
      <c r="G83" s="66"/>
      <c r="H83" s="46">
        <f t="shared" si="7"/>
        <v>0</v>
      </c>
      <c r="I83" s="66"/>
      <c r="J83" s="66"/>
      <c r="K83" s="47">
        <f t="shared" si="8"/>
        <v>0</v>
      </c>
      <c r="L83" s="48">
        <f t="shared" si="9"/>
        <v>0</v>
      </c>
      <c r="M83" s="46">
        <f t="shared" si="10"/>
        <v>0</v>
      </c>
      <c r="N83" s="46">
        <f t="shared" si="11"/>
        <v>0</v>
      </c>
      <c r="O83" s="46">
        <f t="shared" si="12"/>
        <v>0</v>
      </c>
      <c r="P83" s="47">
        <f t="shared" si="13"/>
        <v>0</v>
      </c>
      <c r="X83" s="185"/>
      <c r="Y83" s="185"/>
      <c r="Z83" s="185"/>
      <c r="AA83" s="185"/>
      <c r="AB83" s="185"/>
    </row>
    <row r="84" spans="1:28" ht="22.5" x14ac:dyDescent="0.2">
      <c r="A84" s="137" t="s">
        <v>419</v>
      </c>
      <c r="B84" s="38"/>
      <c r="C84" s="111" t="s">
        <v>655</v>
      </c>
      <c r="D84" s="106" t="s">
        <v>70</v>
      </c>
      <c r="E84" s="112">
        <v>55</v>
      </c>
      <c r="F84" s="69"/>
      <c r="G84" s="66"/>
      <c r="H84" s="46">
        <f t="shared" si="7"/>
        <v>0</v>
      </c>
      <c r="I84" s="66"/>
      <c r="J84" s="66"/>
      <c r="K84" s="47">
        <f t="shared" si="8"/>
        <v>0</v>
      </c>
      <c r="L84" s="48">
        <f t="shared" si="9"/>
        <v>0</v>
      </c>
      <c r="M84" s="46">
        <f t="shared" si="10"/>
        <v>0</v>
      </c>
      <c r="N84" s="46">
        <f t="shared" si="11"/>
        <v>0</v>
      </c>
      <c r="O84" s="46">
        <f t="shared" si="12"/>
        <v>0</v>
      </c>
      <c r="P84" s="47">
        <f t="shared" si="13"/>
        <v>0</v>
      </c>
      <c r="S84" s="115"/>
      <c r="X84" s="185"/>
      <c r="Y84" s="185"/>
      <c r="Z84" s="185"/>
      <c r="AA84" s="185"/>
      <c r="AB84" s="185"/>
    </row>
    <row r="85" spans="1:28" ht="22.5" x14ac:dyDescent="0.2">
      <c r="A85" s="62" t="s">
        <v>420</v>
      </c>
      <c r="B85" s="38"/>
      <c r="C85" s="111" t="s">
        <v>267</v>
      </c>
      <c r="D85" s="106" t="s">
        <v>70</v>
      </c>
      <c r="E85" s="112">
        <v>55</v>
      </c>
      <c r="F85" s="69"/>
      <c r="G85" s="66"/>
      <c r="H85" s="46">
        <f t="shared" si="7"/>
        <v>0</v>
      </c>
      <c r="I85" s="66"/>
      <c r="J85" s="66"/>
      <c r="K85" s="47">
        <f t="shared" si="8"/>
        <v>0</v>
      </c>
      <c r="L85" s="48">
        <f t="shared" si="9"/>
        <v>0</v>
      </c>
      <c r="M85" s="46">
        <f t="shared" si="10"/>
        <v>0</v>
      </c>
      <c r="N85" s="46">
        <f t="shared" si="11"/>
        <v>0</v>
      </c>
      <c r="O85" s="46">
        <f t="shared" si="12"/>
        <v>0</v>
      </c>
      <c r="P85" s="47">
        <f t="shared" si="13"/>
        <v>0</v>
      </c>
      <c r="X85" s="185"/>
      <c r="Y85" s="185"/>
      <c r="Z85" s="185"/>
      <c r="AA85" s="185"/>
      <c r="AB85" s="185"/>
    </row>
    <row r="86" spans="1:28" ht="22.5" x14ac:dyDescent="0.2">
      <c r="A86" s="137" t="s">
        <v>421</v>
      </c>
      <c r="B86" s="38"/>
      <c r="C86" s="111" t="s">
        <v>614</v>
      </c>
      <c r="D86" s="106" t="s">
        <v>70</v>
      </c>
      <c r="E86" s="112">
        <f>2*80.5</f>
        <v>161</v>
      </c>
      <c r="F86" s="69"/>
      <c r="G86" s="66"/>
      <c r="H86" s="46">
        <f t="shared" si="7"/>
        <v>0</v>
      </c>
      <c r="I86" s="66"/>
      <c r="J86" s="66"/>
      <c r="K86" s="47">
        <f t="shared" si="8"/>
        <v>0</v>
      </c>
      <c r="L86" s="48">
        <f t="shared" si="9"/>
        <v>0</v>
      </c>
      <c r="M86" s="46">
        <f t="shared" si="10"/>
        <v>0</v>
      </c>
      <c r="N86" s="46">
        <f t="shared" si="11"/>
        <v>0</v>
      </c>
      <c r="O86" s="46">
        <f t="shared" si="12"/>
        <v>0</v>
      </c>
      <c r="P86" s="47">
        <f t="shared" si="13"/>
        <v>0</v>
      </c>
      <c r="X86" s="185"/>
      <c r="Y86" s="185"/>
      <c r="Z86" s="185"/>
      <c r="AA86" s="185"/>
      <c r="AB86" s="185"/>
    </row>
    <row r="87" spans="1:28" ht="22.5" x14ac:dyDescent="0.2">
      <c r="A87" s="62" t="s">
        <v>422</v>
      </c>
      <c r="B87" s="101"/>
      <c r="C87" s="111" t="s">
        <v>615</v>
      </c>
      <c r="D87" s="106" t="s">
        <v>70</v>
      </c>
      <c r="E87" s="112">
        <f>44.5*2</f>
        <v>89</v>
      </c>
      <c r="F87" s="69"/>
      <c r="G87" s="66"/>
      <c r="H87" s="46"/>
      <c r="I87" s="66"/>
      <c r="J87" s="66"/>
      <c r="K87" s="47"/>
      <c r="L87" s="48">
        <f t="shared" si="9"/>
        <v>0</v>
      </c>
      <c r="M87" s="46"/>
      <c r="N87" s="46">
        <f t="shared" si="11"/>
        <v>0</v>
      </c>
      <c r="O87" s="46">
        <f t="shared" si="12"/>
        <v>0</v>
      </c>
      <c r="P87" s="47"/>
      <c r="X87" s="185"/>
      <c r="Y87" s="185"/>
      <c r="Z87" s="185"/>
      <c r="AA87" s="185"/>
      <c r="AB87" s="185"/>
    </row>
    <row r="88" spans="1:28" x14ac:dyDescent="0.2">
      <c r="A88" s="137" t="s">
        <v>423</v>
      </c>
      <c r="B88" s="38"/>
      <c r="C88" s="111" t="s">
        <v>338</v>
      </c>
      <c r="D88" s="106" t="s">
        <v>70</v>
      </c>
      <c r="E88" s="112">
        <v>125</v>
      </c>
      <c r="F88" s="69"/>
      <c r="G88" s="66"/>
      <c r="H88" s="46">
        <f t="shared" si="7"/>
        <v>0</v>
      </c>
      <c r="I88" s="66"/>
      <c r="J88" s="66"/>
      <c r="K88" s="47">
        <f t="shared" si="8"/>
        <v>0</v>
      </c>
      <c r="L88" s="48">
        <f t="shared" si="9"/>
        <v>0</v>
      </c>
      <c r="M88" s="46">
        <f t="shared" si="10"/>
        <v>0</v>
      </c>
      <c r="N88" s="46">
        <f t="shared" si="11"/>
        <v>0</v>
      </c>
      <c r="O88" s="46">
        <f t="shared" si="12"/>
        <v>0</v>
      </c>
      <c r="P88" s="47">
        <f t="shared" si="13"/>
        <v>0</v>
      </c>
      <c r="X88" s="185"/>
      <c r="Y88" s="185"/>
      <c r="Z88" s="185"/>
      <c r="AA88" s="185"/>
      <c r="AB88" s="185"/>
    </row>
    <row r="89" spans="1:28" x14ac:dyDescent="0.2">
      <c r="A89" s="62" t="s">
        <v>424</v>
      </c>
      <c r="B89" s="38"/>
      <c r="C89" s="111" t="s">
        <v>340</v>
      </c>
      <c r="D89" s="106" t="s">
        <v>70</v>
      </c>
      <c r="E89" s="112">
        <v>125</v>
      </c>
      <c r="F89" s="69"/>
      <c r="G89" s="66"/>
      <c r="H89" s="46">
        <f t="shared" si="7"/>
        <v>0</v>
      </c>
      <c r="I89" s="66"/>
      <c r="J89" s="66"/>
      <c r="K89" s="47">
        <f t="shared" si="8"/>
        <v>0</v>
      </c>
      <c r="L89" s="48">
        <f t="shared" si="9"/>
        <v>0</v>
      </c>
      <c r="M89" s="46">
        <f t="shared" si="10"/>
        <v>0</v>
      </c>
      <c r="N89" s="46">
        <f t="shared" si="11"/>
        <v>0</v>
      </c>
      <c r="O89" s="46">
        <f t="shared" si="12"/>
        <v>0</v>
      </c>
      <c r="P89" s="47">
        <f t="shared" si="13"/>
        <v>0</v>
      </c>
      <c r="X89" s="185"/>
      <c r="Y89" s="185"/>
      <c r="Z89" s="185"/>
      <c r="AA89" s="185"/>
      <c r="AB89" s="185"/>
    </row>
    <row r="90" spans="1:28" ht="22.5" x14ac:dyDescent="0.2">
      <c r="A90" s="137" t="s">
        <v>426</v>
      </c>
      <c r="B90" s="38"/>
      <c r="C90" s="111" t="s">
        <v>425</v>
      </c>
      <c r="D90" s="106" t="s">
        <v>70</v>
      </c>
      <c r="E90" s="112">
        <v>12.8</v>
      </c>
      <c r="F90" s="69"/>
      <c r="G90" s="66"/>
      <c r="H90" s="46">
        <f t="shared" si="7"/>
        <v>0</v>
      </c>
      <c r="I90" s="66"/>
      <c r="J90" s="66"/>
      <c r="K90" s="47">
        <f t="shared" si="8"/>
        <v>0</v>
      </c>
      <c r="L90" s="48">
        <f t="shared" si="9"/>
        <v>0</v>
      </c>
      <c r="M90" s="46">
        <f t="shared" si="10"/>
        <v>0</v>
      </c>
      <c r="N90" s="46">
        <f t="shared" si="11"/>
        <v>0</v>
      </c>
      <c r="O90" s="46">
        <f t="shared" si="12"/>
        <v>0</v>
      </c>
      <c r="P90" s="47">
        <f t="shared" si="13"/>
        <v>0</v>
      </c>
      <c r="X90" s="185"/>
      <c r="Y90" s="185"/>
      <c r="Z90" s="185"/>
      <c r="AA90" s="185"/>
      <c r="AB90" s="185"/>
    </row>
    <row r="91" spans="1:28" x14ac:dyDescent="0.2">
      <c r="A91" s="62" t="s">
        <v>428</v>
      </c>
      <c r="B91" s="38"/>
      <c r="C91" s="111" t="s">
        <v>427</v>
      </c>
      <c r="D91" s="106"/>
      <c r="E91" s="112"/>
      <c r="F91" s="69"/>
      <c r="G91" s="66"/>
      <c r="H91" s="46">
        <f t="shared" si="7"/>
        <v>0</v>
      </c>
      <c r="I91" s="66"/>
      <c r="J91" s="66"/>
      <c r="K91" s="47">
        <f t="shared" si="8"/>
        <v>0</v>
      </c>
      <c r="L91" s="48">
        <f t="shared" si="9"/>
        <v>0</v>
      </c>
      <c r="M91" s="46">
        <f t="shared" si="10"/>
        <v>0</v>
      </c>
      <c r="N91" s="46">
        <f t="shared" si="11"/>
        <v>0</v>
      </c>
      <c r="O91" s="46">
        <f t="shared" si="12"/>
        <v>0</v>
      </c>
      <c r="P91" s="47">
        <f t="shared" si="13"/>
        <v>0</v>
      </c>
    </row>
    <row r="92" spans="1:28" x14ac:dyDescent="0.2">
      <c r="A92" s="137" t="s">
        <v>430</v>
      </c>
      <c r="B92" s="38"/>
      <c r="C92" s="111" t="s">
        <v>429</v>
      </c>
      <c r="D92" s="106" t="s">
        <v>70</v>
      </c>
      <c r="E92" s="112">
        <v>38</v>
      </c>
      <c r="F92" s="69"/>
      <c r="G92" s="66"/>
      <c r="H92" s="46">
        <f t="shared" si="7"/>
        <v>0</v>
      </c>
      <c r="I92" s="66"/>
      <c r="J92" s="66"/>
      <c r="K92" s="47">
        <f t="shared" si="8"/>
        <v>0</v>
      </c>
      <c r="L92" s="48">
        <f t="shared" si="9"/>
        <v>0</v>
      </c>
      <c r="M92" s="46">
        <f t="shared" si="10"/>
        <v>0</v>
      </c>
      <c r="N92" s="46">
        <f t="shared" si="11"/>
        <v>0</v>
      </c>
      <c r="O92" s="46">
        <f t="shared" si="12"/>
        <v>0</v>
      </c>
      <c r="P92" s="47">
        <f t="shared" si="13"/>
        <v>0</v>
      </c>
    </row>
    <row r="93" spans="1:28" ht="12" thickBot="1" x14ac:dyDescent="0.25">
      <c r="A93" s="62" t="s">
        <v>640</v>
      </c>
      <c r="B93" s="38"/>
      <c r="C93" s="111" t="s">
        <v>431</v>
      </c>
      <c r="D93" s="106" t="s">
        <v>87</v>
      </c>
      <c r="E93" s="112">
        <v>0.5</v>
      </c>
      <c r="F93" s="69"/>
      <c r="G93" s="66"/>
      <c r="H93" s="46">
        <f t="shared" si="7"/>
        <v>0</v>
      </c>
      <c r="I93" s="66"/>
      <c r="J93" s="66"/>
      <c r="K93" s="47">
        <f t="shared" si="8"/>
        <v>0</v>
      </c>
      <c r="L93" s="48">
        <f t="shared" si="9"/>
        <v>0</v>
      </c>
      <c r="M93" s="46">
        <f t="shared" si="10"/>
        <v>0</v>
      </c>
      <c r="N93" s="46">
        <f t="shared" si="11"/>
        <v>0</v>
      </c>
      <c r="O93" s="46">
        <f t="shared" si="12"/>
        <v>0</v>
      </c>
      <c r="P93" s="47">
        <f t="shared" si="13"/>
        <v>0</v>
      </c>
    </row>
    <row r="94" spans="1:28" ht="12" thickBot="1" x14ac:dyDescent="0.25">
      <c r="A94" s="252" t="s">
        <v>662</v>
      </c>
      <c r="B94" s="253"/>
      <c r="C94" s="253"/>
      <c r="D94" s="253"/>
      <c r="E94" s="253"/>
      <c r="F94" s="253"/>
      <c r="G94" s="253"/>
      <c r="H94" s="253"/>
      <c r="I94" s="253"/>
      <c r="J94" s="253"/>
      <c r="K94" s="254"/>
      <c r="L94" s="70">
        <f>SUM(L14:L93)</f>
        <v>0</v>
      </c>
      <c r="M94" s="71">
        <f>SUM(M14:M93)</f>
        <v>0</v>
      </c>
      <c r="N94" s="71">
        <f>SUM(N14:N93)</f>
        <v>0</v>
      </c>
      <c r="O94" s="71">
        <f>SUM(O14:O93)</f>
        <v>0</v>
      </c>
      <c r="P94" s="72">
        <f>SUM(P14:P93)</f>
        <v>0</v>
      </c>
    </row>
    <row r="95" spans="1:28" x14ac:dyDescent="0.2">
      <c r="A95" s="17"/>
      <c r="B95" s="17"/>
      <c r="C95" s="180"/>
      <c r="D95" s="180"/>
      <c r="E95" s="181">
        <f>SUM(E16:E93)</f>
        <v>1242.4199999999998</v>
      </c>
      <c r="F95" s="17"/>
      <c r="G95" s="17"/>
      <c r="H95" s="17"/>
      <c r="I95" s="17"/>
      <c r="J95" s="17"/>
      <c r="K95" s="17"/>
      <c r="L95" s="17"/>
      <c r="M95" s="17"/>
      <c r="N95" s="17"/>
      <c r="O95" s="17"/>
      <c r="P95" s="17"/>
    </row>
    <row r="96" spans="1:28" x14ac:dyDescent="0.2">
      <c r="A96" s="17"/>
      <c r="B96" s="17"/>
      <c r="C96" s="180"/>
      <c r="D96" s="180"/>
      <c r="E96" s="180"/>
      <c r="F96" s="17"/>
      <c r="G96" s="17"/>
      <c r="H96" s="17"/>
      <c r="I96" s="17"/>
      <c r="J96" s="17"/>
      <c r="K96" s="17"/>
      <c r="L96" s="17"/>
      <c r="M96" s="17"/>
      <c r="N96" s="17"/>
      <c r="O96" s="17"/>
      <c r="P96" s="17"/>
    </row>
    <row r="97" spans="1:16" x14ac:dyDescent="0.2">
      <c r="A97" s="1" t="s">
        <v>14</v>
      </c>
      <c r="B97" s="17"/>
      <c r="C97" s="251">
        <f>'Kops a'!C35:H35</f>
        <v>0</v>
      </c>
      <c r="D97" s="251"/>
      <c r="E97" s="251"/>
      <c r="F97" s="251"/>
      <c r="G97" s="251"/>
      <c r="H97" s="251"/>
      <c r="I97" s="17"/>
      <c r="J97" s="17"/>
      <c r="K97" s="17"/>
      <c r="L97" s="17"/>
      <c r="M97" s="17"/>
      <c r="N97" s="17"/>
      <c r="O97" s="17"/>
      <c r="P97" s="17"/>
    </row>
    <row r="98" spans="1:16" x14ac:dyDescent="0.2">
      <c r="A98" s="17"/>
      <c r="B98" s="17"/>
      <c r="C98" s="203" t="s">
        <v>15</v>
      </c>
      <c r="D98" s="203"/>
      <c r="E98" s="203"/>
      <c r="F98" s="203"/>
      <c r="G98" s="203"/>
      <c r="H98" s="203"/>
      <c r="I98" s="17"/>
      <c r="J98" s="17"/>
      <c r="K98" s="17"/>
      <c r="L98" s="17"/>
      <c r="M98" s="17"/>
      <c r="N98" s="17"/>
      <c r="O98" s="17"/>
      <c r="P98" s="17"/>
    </row>
    <row r="99" spans="1:16" x14ac:dyDescent="0.2">
      <c r="A99" s="17"/>
      <c r="B99" s="17"/>
      <c r="C99" s="180"/>
      <c r="D99" s="180"/>
      <c r="E99" s="180"/>
      <c r="F99" s="17"/>
      <c r="G99" s="17"/>
      <c r="H99" s="17"/>
      <c r="I99" s="17"/>
      <c r="J99" s="17"/>
      <c r="K99" s="17"/>
      <c r="L99" s="17"/>
      <c r="M99" s="17"/>
      <c r="N99" s="17"/>
      <c r="O99" s="17"/>
      <c r="P99" s="17"/>
    </row>
    <row r="100" spans="1:16" x14ac:dyDescent="0.2">
      <c r="A100" s="89" t="str">
        <f>'Kops a'!A38</f>
        <v>Tāme sastādīta 2021. gada</v>
      </c>
      <c r="B100" s="90"/>
      <c r="C100" s="182"/>
      <c r="D100" s="182"/>
      <c r="E100" s="180"/>
      <c r="F100" s="17"/>
      <c r="G100" s="17"/>
      <c r="H100" s="17"/>
      <c r="I100" s="17"/>
      <c r="J100" s="17"/>
      <c r="K100" s="17"/>
      <c r="L100" s="17"/>
      <c r="M100" s="17"/>
      <c r="N100" s="17"/>
      <c r="O100" s="17"/>
      <c r="P100" s="17"/>
    </row>
    <row r="101" spans="1:16" x14ac:dyDescent="0.2">
      <c r="A101" s="17"/>
      <c r="B101" s="17"/>
      <c r="C101" s="180"/>
      <c r="D101" s="180"/>
      <c r="E101" s="180"/>
      <c r="F101" s="17"/>
      <c r="G101" s="17"/>
      <c r="H101" s="17"/>
      <c r="I101" s="17"/>
      <c r="J101" s="17"/>
      <c r="K101" s="17"/>
      <c r="L101" s="17"/>
      <c r="M101" s="17"/>
      <c r="N101" s="17"/>
      <c r="O101" s="17"/>
      <c r="P101" s="17"/>
    </row>
    <row r="102" spans="1:16" x14ac:dyDescent="0.2">
      <c r="A102" s="1" t="s">
        <v>37</v>
      </c>
      <c r="B102" s="17"/>
      <c r="C102" s="251">
        <f>'Kops a'!C40:H40</f>
        <v>0</v>
      </c>
      <c r="D102" s="251"/>
      <c r="E102" s="251"/>
      <c r="F102" s="251"/>
      <c r="G102" s="251"/>
      <c r="H102" s="251"/>
      <c r="I102" s="17"/>
      <c r="J102" s="17"/>
      <c r="K102" s="17"/>
      <c r="L102" s="17"/>
      <c r="M102" s="17"/>
      <c r="N102" s="17"/>
      <c r="O102" s="17"/>
      <c r="P102" s="17"/>
    </row>
    <row r="103" spans="1:16" x14ac:dyDescent="0.2">
      <c r="A103" s="17"/>
      <c r="B103" s="17"/>
      <c r="C103" s="203" t="s">
        <v>15</v>
      </c>
      <c r="D103" s="203"/>
      <c r="E103" s="203"/>
      <c r="F103" s="203"/>
      <c r="G103" s="203"/>
      <c r="H103" s="203"/>
      <c r="I103" s="17"/>
      <c r="J103" s="17"/>
      <c r="K103" s="17"/>
      <c r="L103" s="17"/>
      <c r="M103" s="17"/>
      <c r="N103" s="17"/>
      <c r="O103" s="17"/>
      <c r="P103" s="17"/>
    </row>
    <row r="104" spans="1:16" x14ac:dyDescent="0.2">
      <c r="A104" s="17"/>
      <c r="B104" s="17"/>
      <c r="C104" s="180"/>
      <c r="D104" s="180"/>
      <c r="E104" s="180"/>
      <c r="F104" s="17"/>
      <c r="G104" s="17"/>
      <c r="H104" s="17"/>
      <c r="I104" s="17"/>
      <c r="J104" s="17"/>
      <c r="K104" s="17"/>
      <c r="L104" s="17"/>
      <c r="M104" s="17"/>
      <c r="N104" s="17"/>
      <c r="O104" s="17"/>
      <c r="P104" s="17"/>
    </row>
    <row r="105" spans="1:16" x14ac:dyDescent="0.2">
      <c r="A105" s="89" t="s">
        <v>54</v>
      </c>
      <c r="B105" s="90"/>
      <c r="C105" s="183">
        <f>'Kops a'!C43</f>
        <v>0</v>
      </c>
      <c r="D105" s="184"/>
      <c r="E105" s="180"/>
      <c r="F105" s="17"/>
      <c r="G105" s="17"/>
      <c r="H105" s="17"/>
      <c r="I105" s="17"/>
      <c r="J105" s="17"/>
      <c r="K105" s="17"/>
      <c r="L105" s="17"/>
      <c r="M105" s="17"/>
      <c r="N105" s="17"/>
      <c r="O105" s="17"/>
      <c r="P105" s="17"/>
    </row>
    <row r="106" spans="1:16" x14ac:dyDescent="0.2">
      <c r="A106" s="17"/>
      <c r="B106" s="17"/>
      <c r="C106" s="180"/>
      <c r="D106" s="180"/>
      <c r="E106" s="180"/>
      <c r="F106" s="17"/>
      <c r="G106" s="17"/>
      <c r="H106" s="17"/>
      <c r="I106" s="17"/>
      <c r="J106" s="17"/>
      <c r="K106" s="17"/>
      <c r="L106" s="17"/>
      <c r="M106" s="17"/>
      <c r="N106" s="17"/>
      <c r="O106" s="17"/>
      <c r="P106" s="17"/>
    </row>
    <row r="107" spans="1:16" ht="13.5" x14ac:dyDescent="0.2">
      <c r="A107" s="103" t="s">
        <v>62</v>
      </c>
    </row>
    <row r="108" spans="1:16" ht="12" x14ac:dyDescent="0.2">
      <c r="A108" s="104" t="s">
        <v>63</v>
      </c>
    </row>
    <row r="109" spans="1:16" ht="12" x14ac:dyDescent="0.2">
      <c r="A109" s="104" t="s">
        <v>64</v>
      </c>
    </row>
  </sheetData>
  <mergeCells count="23">
    <mergeCell ref="E12:E13"/>
    <mergeCell ref="L12:P12"/>
    <mergeCell ref="C2:I2"/>
    <mergeCell ref="C3:I3"/>
    <mergeCell ref="D5:L5"/>
    <mergeCell ref="D6:L6"/>
    <mergeCell ref="D7:L7"/>
    <mergeCell ref="V17:V19"/>
    <mergeCell ref="C103:H103"/>
    <mergeCell ref="C4:I4"/>
    <mergeCell ref="F12:K12"/>
    <mergeCell ref="A9:F9"/>
    <mergeCell ref="J9:M9"/>
    <mergeCell ref="D8:L8"/>
    <mergeCell ref="A94:K94"/>
    <mergeCell ref="C97:H97"/>
    <mergeCell ref="C98:H98"/>
    <mergeCell ref="C102:H102"/>
    <mergeCell ref="N9:O9"/>
    <mergeCell ref="A12:A13"/>
    <mergeCell ref="B12:B13"/>
    <mergeCell ref="C12:C13"/>
    <mergeCell ref="D12:D13"/>
  </mergeCells>
  <conditionalFormatting sqref="A15:B15 A17 A19 A21 A23 A25 A27 A29 A31 A33 A35 A37 A39 A41 A43 A45 A47 A49 A51 A53 A55 A57 A59 A61 A63 A65 A68 A70 A72 A74 I15:J93 C15:G93 B16:B93 A76 A78 A80 A82 A84 A86 A88 A90 A92">
    <cfRule type="cellIs" dxfId="88" priority="29" operator="equal">
      <formula>0</formula>
    </cfRule>
  </conditionalFormatting>
  <conditionalFormatting sqref="N9:O9 H14:H93 K14:P93">
    <cfRule type="cellIs" dxfId="87" priority="28" operator="equal">
      <formula>0</formula>
    </cfRule>
  </conditionalFormatting>
  <conditionalFormatting sqref="A9:F9">
    <cfRule type="containsText" dxfId="86" priority="2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85" priority="25" operator="equal">
      <formula>0</formula>
    </cfRule>
  </conditionalFormatting>
  <conditionalFormatting sqref="O10">
    <cfRule type="cellIs" dxfId="84" priority="24" operator="equal">
      <formula>"20__. gada __. _________"</formula>
    </cfRule>
  </conditionalFormatting>
  <conditionalFormatting sqref="A94:K94">
    <cfRule type="containsText" dxfId="83" priority="23" operator="containsText" text="Tiešās izmaksas kopā, t. sk. darba devēja sociālais nodoklis __.__% ">
      <formula>NOT(ISERROR(SEARCH("Tiešās izmaksas kopā, t. sk. darba devēja sociālais nodoklis __.__% ",A94)))</formula>
    </cfRule>
  </conditionalFormatting>
  <conditionalFormatting sqref="L94:P94">
    <cfRule type="cellIs" dxfId="82" priority="18" operator="equal">
      <formula>0</formula>
    </cfRule>
  </conditionalFormatting>
  <conditionalFormatting sqref="C4:I4">
    <cfRule type="cellIs" dxfId="81" priority="17" operator="equal">
      <formula>0</formula>
    </cfRule>
  </conditionalFormatting>
  <conditionalFormatting sqref="D5:L8">
    <cfRule type="cellIs" dxfId="80" priority="13" operator="equal">
      <formula>0</formula>
    </cfRule>
  </conditionalFormatting>
  <conditionalFormatting sqref="A14:B14 D14:G14 A16 A18 A20 A22 A24 A26 A28 A30 A32 A34 A36 A38 A40 A42 A44 A46 A48 A50 A52 A54 A56 A58 A60 A62 A64 A66:A67 A69 A71 A73 A75 A77 A79 A81 A83 A85 A87 A89 A91 A93">
    <cfRule type="cellIs" dxfId="79" priority="12" operator="equal">
      <formula>0</formula>
    </cfRule>
  </conditionalFormatting>
  <conditionalFormatting sqref="C14">
    <cfRule type="cellIs" dxfId="78" priority="11" operator="equal">
      <formula>0</formula>
    </cfRule>
  </conditionalFormatting>
  <conditionalFormatting sqref="I14:J14">
    <cfRule type="cellIs" dxfId="77" priority="10" operator="equal">
      <formula>0</formula>
    </cfRule>
  </conditionalFormatting>
  <conditionalFormatting sqref="P10">
    <cfRule type="cellIs" dxfId="76" priority="9" operator="equal">
      <formula>"20__. gada __. _________"</formula>
    </cfRule>
  </conditionalFormatting>
  <conditionalFormatting sqref="C102:H102">
    <cfRule type="cellIs" dxfId="75" priority="6" operator="equal">
      <formula>0</formula>
    </cfRule>
  </conditionalFormatting>
  <conditionalFormatting sqref="C97:H97">
    <cfRule type="cellIs" dxfId="74" priority="5" operator="equal">
      <formula>0</formula>
    </cfRule>
  </conditionalFormatting>
  <conditionalFormatting sqref="C102:H102 C105 C97:H97">
    <cfRule type="cellIs" dxfId="73" priority="4" operator="equal">
      <formula>0</formula>
    </cfRule>
  </conditionalFormatting>
  <conditionalFormatting sqref="D1">
    <cfRule type="cellIs" dxfId="72" priority="3" operator="equal">
      <formula>0</formula>
    </cfRule>
  </conditionalFormatting>
  <pageMargins left="0.7" right="0.7" top="0.75" bottom="0.75" header="0.3" footer="0.3"/>
  <pageSetup scale="87"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EE428164-089A-404E-98DC-227888EB2467}">
            <xm:f>NOT(ISERROR(SEARCH("Tāme sastādīta ____. gada ___. ______________",A100)))</xm:f>
            <xm:f>"Tāme sastādīta ____. gada ___. ______________"</xm:f>
            <x14:dxf>
              <font>
                <color auto="1"/>
              </font>
              <fill>
                <patternFill>
                  <bgColor rgb="FFC6EFCE"/>
                </patternFill>
              </fill>
            </x14:dxf>
          </x14:cfRule>
          <xm:sqref>A100</xm:sqref>
        </x14:conditionalFormatting>
        <x14:conditionalFormatting xmlns:xm="http://schemas.microsoft.com/office/excel/2006/main">
          <x14:cfRule type="containsText" priority="7" operator="containsText" id="{879A8C95-2477-46CB-81ED-05AD5C15D29F}">
            <xm:f>NOT(ISERROR(SEARCH("Sertifikāta Nr. _________________________________",A105)))</xm:f>
            <xm:f>"Sertifikāta Nr. _________________________________"</xm:f>
            <x14:dxf>
              <font>
                <color auto="1"/>
              </font>
              <fill>
                <patternFill>
                  <bgColor rgb="FFC6EFCE"/>
                </patternFill>
              </fill>
            </x14:dxf>
          </x14:cfRule>
          <xm:sqref>A105</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92D050"/>
  </sheetPr>
  <dimension ref="A1:R53"/>
  <sheetViews>
    <sheetView topLeftCell="A19" zoomScale="85" zoomScaleNormal="85" workbookViewId="0">
      <selection activeCell="A39" sqref="A39"/>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14.85546875" style="1" customWidth="1"/>
    <col min="18" max="16384" width="9.140625" style="1"/>
  </cols>
  <sheetData>
    <row r="1" spans="1:16" x14ac:dyDescent="0.2">
      <c r="A1" s="22"/>
      <c r="B1" s="22"/>
      <c r="C1" s="26" t="s">
        <v>38</v>
      </c>
      <c r="D1" s="50">
        <f>'Kops a'!A23</f>
        <v>0</v>
      </c>
      <c r="E1" s="22"/>
      <c r="F1" s="22"/>
      <c r="G1" s="22"/>
      <c r="H1" s="22"/>
      <c r="I1" s="22"/>
      <c r="J1" s="22"/>
      <c r="N1" s="25"/>
      <c r="O1" s="26"/>
      <c r="P1" s="27"/>
    </row>
    <row r="2" spans="1:16" x14ac:dyDescent="0.2">
      <c r="A2" s="28"/>
      <c r="B2" s="28"/>
      <c r="C2" s="255" t="s">
        <v>432</v>
      </c>
      <c r="D2" s="255"/>
      <c r="E2" s="255"/>
      <c r="F2" s="255"/>
      <c r="G2" s="255"/>
      <c r="H2" s="255"/>
      <c r="I2" s="255"/>
      <c r="J2" s="28"/>
    </row>
    <row r="3" spans="1:16" x14ac:dyDescent="0.2">
      <c r="A3" s="29"/>
      <c r="B3" s="29"/>
      <c r="C3" s="246" t="s">
        <v>17</v>
      </c>
      <c r="D3" s="246"/>
      <c r="E3" s="246"/>
      <c r="F3" s="246"/>
      <c r="G3" s="246"/>
      <c r="H3" s="246"/>
      <c r="I3" s="246"/>
      <c r="J3" s="29"/>
    </row>
    <row r="4" spans="1:16" x14ac:dyDescent="0.2">
      <c r="A4" s="29"/>
      <c r="B4" s="29"/>
      <c r="C4" s="256" t="s">
        <v>52</v>
      </c>
      <c r="D4" s="256"/>
      <c r="E4" s="256"/>
      <c r="F4" s="256"/>
      <c r="G4" s="256"/>
      <c r="H4" s="256"/>
      <c r="I4" s="256"/>
      <c r="J4" s="29"/>
    </row>
    <row r="5" spans="1:16" x14ac:dyDescent="0.2">
      <c r="A5" s="22"/>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16" x14ac:dyDescent="0.2">
      <c r="A6" s="22"/>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16" x14ac:dyDescent="0.2">
      <c r="A7" s="22"/>
      <c r="B7" s="22"/>
      <c r="C7" s="26" t="s">
        <v>7</v>
      </c>
      <c r="D7" s="269" t="str">
        <f>'Kops a'!D8</f>
        <v>Toma iela 47 (1-6), Liepāja</v>
      </c>
      <c r="E7" s="269"/>
      <c r="F7" s="269"/>
      <c r="G7" s="269"/>
      <c r="H7" s="269"/>
      <c r="I7" s="269"/>
      <c r="J7" s="269"/>
      <c r="K7" s="269"/>
      <c r="L7" s="269"/>
      <c r="M7" s="17"/>
      <c r="N7" s="17"/>
      <c r="O7" s="17"/>
      <c r="P7" s="17"/>
    </row>
    <row r="8" spans="1:16" x14ac:dyDescent="0.2">
      <c r="A8" s="22"/>
      <c r="B8" s="22"/>
      <c r="C8" s="4" t="s">
        <v>20</v>
      </c>
      <c r="D8" s="269" t="str">
        <f>'Kops a'!D9</f>
        <v>2018/3-62/444</v>
      </c>
      <c r="E8" s="269"/>
      <c r="F8" s="269"/>
      <c r="G8" s="269"/>
      <c r="H8" s="269"/>
      <c r="I8" s="269"/>
      <c r="J8" s="269"/>
      <c r="K8" s="269"/>
      <c r="L8" s="269"/>
      <c r="M8" s="17"/>
      <c r="N8" s="17"/>
      <c r="O8" s="17"/>
      <c r="P8" s="17"/>
    </row>
    <row r="9" spans="1:16" ht="11.25" customHeight="1" x14ac:dyDescent="0.2">
      <c r="A9" s="257" t="s">
        <v>661</v>
      </c>
      <c r="B9" s="257"/>
      <c r="C9" s="257"/>
      <c r="D9" s="257"/>
      <c r="E9" s="257"/>
      <c r="F9" s="257"/>
      <c r="G9" s="30"/>
      <c r="H9" s="30"/>
      <c r="I9" s="30"/>
      <c r="J9" s="261" t="s">
        <v>39</v>
      </c>
      <c r="K9" s="261"/>
      <c r="L9" s="261"/>
      <c r="M9" s="261"/>
      <c r="N9" s="268">
        <f>P38</f>
        <v>0</v>
      </c>
      <c r="O9" s="268"/>
      <c r="P9" s="30"/>
    </row>
    <row r="10" spans="1:16" x14ac:dyDescent="0.2">
      <c r="A10" s="31"/>
      <c r="B10" s="32"/>
      <c r="C10" s="4"/>
      <c r="D10" s="22"/>
      <c r="E10" s="22"/>
      <c r="F10" s="22"/>
      <c r="G10" s="22"/>
      <c r="H10" s="22"/>
      <c r="I10" s="22"/>
      <c r="J10" s="22"/>
      <c r="K10" s="22"/>
      <c r="L10" s="28"/>
      <c r="M10" s="28"/>
      <c r="O10" s="92"/>
      <c r="P10" s="91" t="str">
        <f>A44</f>
        <v>Tāme sastādīta 2021. gada</v>
      </c>
    </row>
    <row r="11" spans="1:16" ht="12" thickBot="1" x14ac:dyDescent="0.25">
      <c r="A11" s="31"/>
      <c r="B11" s="32"/>
      <c r="C11" s="4"/>
      <c r="D11" s="22"/>
      <c r="E11" s="22"/>
      <c r="F11" s="22"/>
      <c r="G11" s="22"/>
      <c r="H11" s="22"/>
      <c r="I11" s="22"/>
      <c r="J11" s="22"/>
      <c r="K11" s="22"/>
      <c r="L11" s="33"/>
      <c r="M11" s="33"/>
      <c r="N11" s="34"/>
      <c r="O11" s="25"/>
      <c r="P11" s="22"/>
    </row>
    <row r="12" spans="1:16" x14ac:dyDescent="0.2">
      <c r="A12" s="225" t="s">
        <v>23</v>
      </c>
      <c r="B12" s="263" t="s">
        <v>40</v>
      </c>
      <c r="C12" s="259" t="s">
        <v>41</v>
      </c>
      <c r="D12" s="266" t="s">
        <v>42</v>
      </c>
      <c r="E12" s="249" t="s">
        <v>43</v>
      </c>
      <c r="F12" s="258" t="s">
        <v>44</v>
      </c>
      <c r="G12" s="259"/>
      <c r="H12" s="259"/>
      <c r="I12" s="259"/>
      <c r="J12" s="259"/>
      <c r="K12" s="260"/>
      <c r="L12" s="258" t="s">
        <v>45</v>
      </c>
      <c r="M12" s="259"/>
      <c r="N12" s="259"/>
      <c r="O12" s="259"/>
      <c r="P12" s="260"/>
    </row>
    <row r="13" spans="1:16" ht="126.75" customHeight="1" thickBot="1" x14ac:dyDescent="0.25">
      <c r="A13" s="262"/>
      <c r="B13" s="264"/>
      <c r="C13" s="265"/>
      <c r="D13" s="267"/>
      <c r="E13" s="250"/>
      <c r="F13" s="35" t="s">
        <v>46</v>
      </c>
      <c r="G13" s="36" t="s">
        <v>47</v>
      </c>
      <c r="H13" s="36" t="s">
        <v>48</v>
      </c>
      <c r="I13" s="36" t="s">
        <v>49</v>
      </c>
      <c r="J13" s="36" t="s">
        <v>50</v>
      </c>
      <c r="K13" s="61" t="s">
        <v>51</v>
      </c>
      <c r="L13" s="35" t="s">
        <v>46</v>
      </c>
      <c r="M13" s="36" t="s">
        <v>48</v>
      </c>
      <c r="N13" s="36" t="s">
        <v>49</v>
      </c>
      <c r="O13" s="36" t="s">
        <v>50</v>
      </c>
      <c r="P13" s="61" t="s">
        <v>51</v>
      </c>
    </row>
    <row r="14" spans="1:16" x14ac:dyDescent="0.2">
      <c r="A14" s="62" t="s">
        <v>433</v>
      </c>
      <c r="B14" s="63"/>
      <c r="C14" s="64" t="s">
        <v>193</v>
      </c>
      <c r="D14" s="65"/>
      <c r="E14" s="68"/>
      <c r="F14" s="69"/>
      <c r="G14" s="66"/>
      <c r="H14" s="66">
        <f>ROUND(F14*G14,2)</f>
        <v>0</v>
      </c>
      <c r="I14" s="66"/>
      <c r="J14" s="66"/>
      <c r="K14" s="67">
        <f>SUM(H14:J14)</f>
        <v>0</v>
      </c>
      <c r="L14" s="69">
        <f>ROUND(E14*F14,2)</f>
        <v>0</v>
      </c>
      <c r="M14" s="66">
        <f>ROUND(H14*E14,2)</f>
        <v>0</v>
      </c>
      <c r="N14" s="66">
        <f>ROUND(I14*E14,2)</f>
        <v>0</v>
      </c>
      <c r="O14" s="66">
        <f>ROUND(J14*E14,2)</f>
        <v>0</v>
      </c>
      <c r="P14" s="67">
        <f>SUM(M14:O14)</f>
        <v>0</v>
      </c>
    </row>
    <row r="15" spans="1:16" x14ac:dyDescent="0.2">
      <c r="A15" s="37" t="s">
        <v>434</v>
      </c>
      <c r="B15" s="38" t="s">
        <v>435</v>
      </c>
      <c r="C15" s="45" t="s">
        <v>436</v>
      </c>
      <c r="D15" s="24" t="s">
        <v>271</v>
      </c>
      <c r="E15" s="68">
        <v>28</v>
      </c>
      <c r="F15" s="69"/>
      <c r="G15" s="66"/>
      <c r="H15" s="46">
        <f t="shared" ref="H15:H36" si="0">ROUND(F15*G15,2)</f>
        <v>0</v>
      </c>
      <c r="I15" s="66"/>
      <c r="J15" s="66"/>
      <c r="K15" s="47">
        <f t="shared" ref="K15:K36" si="1">SUM(H15:J15)</f>
        <v>0</v>
      </c>
      <c r="L15" s="48">
        <f t="shared" ref="L15:L36" si="2">ROUND(E15*F15,2)</f>
        <v>0</v>
      </c>
      <c r="M15" s="46">
        <f t="shared" ref="M15:M36" si="3">ROUND(H15*E15,2)</f>
        <v>0</v>
      </c>
      <c r="N15" s="46">
        <f t="shared" ref="N15:N36" si="4">ROUND(I15*E15,2)</f>
        <v>0</v>
      </c>
      <c r="O15" s="46">
        <f t="shared" ref="O15:O36" si="5">ROUND(J15*E15,2)</f>
        <v>0</v>
      </c>
      <c r="P15" s="47">
        <f t="shared" ref="P15:P36" si="6">SUM(M15:O15)</f>
        <v>0</v>
      </c>
    </row>
    <row r="16" spans="1:16" x14ac:dyDescent="0.2">
      <c r="A16" s="37" t="s">
        <v>437</v>
      </c>
      <c r="B16" s="38" t="s">
        <v>438</v>
      </c>
      <c r="C16" s="45" t="s">
        <v>439</v>
      </c>
      <c r="D16" s="24" t="s">
        <v>271</v>
      </c>
      <c r="E16" s="68">
        <v>2</v>
      </c>
      <c r="F16" s="69"/>
      <c r="G16" s="66"/>
      <c r="H16" s="46">
        <f t="shared" si="0"/>
        <v>0</v>
      </c>
      <c r="I16" s="66"/>
      <c r="J16" s="66"/>
      <c r="K16" s="47">
        <f t="shared" si="1"/>
        <v>0</v>
      </c>
      <c r="L16" s="48">
        <f t="shared" si="2"/>
        <v>0</v>
      </c>
      <c r="M16" s="46">
        <f t="shared" si="3"/>
        <v>0</v>
      </c>
      <c r="N16" s="46">
        <f t="shared" si="4"/>
        <v>0</v>
      </c>
      <c r="O16" s="46">
        <f t="shared" si="5"/>
        <v>0</v>
      </c>
      <c r="P16" s="47">
        <f t="shared" si="6"/>
        <v>0</v>
      </c>
    </row>
    <row r="17" spans="1:18" x14ac:dyDescent="0.2">
      <c r="A17" s="62" t="s">
        <v>440</v>
      </c>
      <c r="B17" s="38" t="s">
        <v>441</v>
      </c>
      <c r="C17" s="45" t="s">
        <v>442</v>
      </c>
      <c r="D17" s="24" t="s">
        <v>271</v>
      </c>
      <c r="E17" s="68">
        <v>1</v>
      </c>
      <c r="F17" s="69"/>
      <c r="G17" s="66"/>
      <c r="H17" s="46">
        <f t="shared" si="0"/>
        <v>0</v>
      </c>
      <c r="I17" s="66"/>
      <c r="J17" s="66"/>
      <c r="K17" s="47">
        <f t="shared" si="1"/>
        <v>0</v>
      </c>
      <c r="L17" s="48">
        <f t="shared" si="2"/>
        <v>0</v>
      </c>
      <c r="M17" s="46">
        <f t="shared" si="3"/>
        <v>0</v>
      </c>
      <c r="N17" s="46">
        <f t="shared" si="4"/>
        <v>0</v>
      </c>
      <c r="O17" s="46">
        <f t="shared" si="5"/>
        <v>0</v>
      </c>
      <c r="P17" s="47">
        <f t="shared" si="6"/>
        <v>0</v>
      </c>
    </row>
    <row r="18" spans="1:18" x14ac:dyDescent="0.2">
      <c r="A18" s="137" t="s">
        <v>443</v>
      </c>
      <c r="B18" s="38" t="s">
        <v>444</v>
      </c>
      <c r="C18" s="45" t="s">
        <v>445</v>
      </c>
      <c r="D18" s="24" t="s">
        <v>271</v>
      </c>
      <c r="E18" s="68">
        <v>2</v>
      </c>
      <c r="F18" s="69"/>
      <c r="G18" s="66"/>
      <c r="H18" s="46">
        <f t="shared" si="0"/>
        <v>0</v>
      </c>
      <c r="I18" s="66"/>
      <c r="J18" s="66"/>
      <c r="K18" s="47">
        <f t="shared" si="1"/>
        <v>0</v>
      </c>
      <c r="L18" s="48">
        <f t="shared" si="2"/>
        <v>0</v>
      </c>
      <c r="M18" s="46">
        <f t="shared" si="3"/>
        <v>0</v>
      </c>
      <c r="N18" s="46">
        <f t="shared" si="4"/>
        <v>0</v>
      </c>
      <c r="O18" s="46">
        <f t="shared" si="5"/>
        <v>0</v>
      </c>
      <c r="P18" s="47">
        <f t="shared" si="6"/>
        <v>0</v>
      </c>
    </row>
    <row r="19" spans="1:18" x14ac:dyDescent="0.2">
      <c r="A19" s="137" t="s">
        <v>446</v>
      </c>
      <c r="B19" s="38" t="s">
        <v>447</v>
      </c>
      <c r="C19" s="45" t="s">
        <v>448</v>
      </c>
      <c r="D19" s="24" t="s">
        <v>271</v>
      </c>
      <c r="E19" s="68">
        <v>1</v>
      </c>
      <c r="F19" s="69"/>
      <c r="G19" s="66"/>
      <c r="H19" s="46">
        <f t="shared" si="0"/>
        <v>0</v>
      </c>
      <c r="I19" s="66"/>
      <c r="J19" s="66"/>
      <c r="K19" s="47">
        <f t="shared" si="1"/>
        <v>0</v>
      </c>
      <c r="L19" s="48">
        <f t="shared" si="2"/>
        <v>0</v>
      </c>
      <c r="M19" s="46">
        <f t="shared" si="3"/>
        <v>0</v>
      </c>
      <c r="N19" s="46">
        <f t="shared" si="4"/>
        <v>0</v>
      </c>
      <c r="O19" s="46">
        <f t="shared" si="5"/>
        <v>0</v>
      </c>
      <c r="P19" s="47">
        <f t="shared" si="6"/>
        <v>0</v>
      </c>
    </row>
    <row r="20" spans="1:18" x14ac:dyDescent="0.2">
      <c r="A20" s="62" t="s">
        <v>449</v>
      </c>
      <c r="B20" s="38" t="s">
        <v>450</v>
      </c>
      <c r="C20" s="45" t="s">
        <v>451</v>
      </c>
      <c r="D20" s="24" t="s">
        <v>271</v>
      </c>
      <c r="E20" s="68">
        <v>4</v>
      </c>
      <c r="F20" s="69"/>
      <c r="G20" s="66"/>
      <c r="H20" s="46">
        <f t="shared" si="0"/>
        <v>0</v>
      </c>
      <c r="I20" s="66"/>
      <c r="J20" s="66"/>
      <c r="K20" s="47">
        <f t="shared" si="1"/>
        <v>0</v>
      </c>
      <c r="L20" s="48">
        <f t="shared" si="2"/>
        <v>0</v>
      </c>
      <c r="M20" s="46">
        <f t="shared" si="3"/>
        <v>0</v>
      </c>
      <c r="N20" s="46">
        <f t="shared" si="4"/>
        <v>0</v>
      </c>
      <c r="O20" s="46">
        <f t="shared" si="5"/>
        <v>0</v>
      </c>
      <c r="P20" s="47">
        <f t="shared" si="6"/>
        <v>0</v>
      </c>
    </row>
    <row r="21" spans="1:18" x14ac:dyDescent="0.2">
      <c r="A21" s="137" t="s">
        <v>452</v>
      </c>
      <c r="B21" s="38" t="s">
        <v>453</v>
      </c>
      <c r="C21" s="45" t="s">
        <v>454</v>
      </c>
      <c r="D21" s="24" t="s">
        <v>271</v>
      </c>
      <c r="E21" s="68">
        <v>1</v>
      </c>
      <c r="F21" s="69"/>
      <c r="G21" s="66"/>
      <c r="H21" s="46">
        <f t="shared" si="0"/>
        <v>0</v>
      </c>
      <c r="I21" s="66"/>
      <c r="J21" s="66"/>
      <c r="K21" s="47">
        <f t="shared" si="1"/>
        <v>0</v>
      </c>
      <c r="L21" s="48">
        <f t="shared" si="2"/>
        <v>0</v>
      </c>
      <c r="M21" s="46">
        <f t="shared" si="3"/>
        <v>0</v>
      </c>
      <c r="N21" s="46">
        <f t="shared" si="4"/>
        <v>0</v>
      </c>
      <c r="O21" s="46">
        <f t="shared" si="5"/>
        <v>0</v>
      </c>
      <c r="P21" s="47">
        <f t="shared" si="6"/>
        <v>0</v>
      </c>
    </row>
    <row r="22" spans="1:18" x14ac:dyDescent="0.2">
      <c r="A22" s="137" t="s">
        <v>455</v>
      </c>
      <c r="B22" s="38" t="s">
        <v>456</v>
      </c>
      <c r="C22" s="45" t="s">
        <v>457</v>
      </c>
      <c r="D22" s="24" t="s">
        <v>271</v>
      </c>
      <c r="E22" s="68">
        <v>1</v>
      </c>
      <c r="F22" s="69"/>
      <c r="G22" s="66"/>
      <c r="H22" s="46">
        <f t="shared" si="0"/>
        <v>0</v>
      </c>
      <c r="I22" s="66"/>
      <c r="J22" s="66"/>
      <c r="K22" s="47">
        <f t="shared" si="1"/>
        <v>0</v>
      </c>
      <c r="L22" s="48">
        <f t="shared" si="2"/>
        <v>0</v>
      </c>
      <c r="M22" s="46">
        <f t="shared" si="3"/>
        <v>0</v>
      </c>
      <c r="N22" s="46">
        <f t="shared" si="4"/>
        <v>0</v>
      </c>
      <c r="O22" s="46">
        <f t="shared" si="5"/>
        <v>0</v>
      </c>
      <c r="P22" s="47">
        <f t="shared" si="6"/>
        <v>0</v>
      </c>
    </row>
    <row r="23" spans="1:18" x14ac:dyDescent="0.2">
      <c r="A23" s="62" t="s">
        <v>458</v>
      </c>
      <c r="B23" s="38"/>
      <c r="C23" s="45" t="s">
        <v>459</v>
      </c>
      <c r="D23" s="24"/>
      <c r="E23" s="68"/>
      <c r="F23" s="69"/>
      <c r="G23" s="66"/>
      <c r="H23" s="46">
        <f t="shared" si="0"/>
        <v>0</v>
      </c>
      <c r="I23" s="66"/>
      <c r="J23" s="66"/>
      <c r="K23" s="47">
        <f t="shared" si="1"/>
        <v>0</v>
      </c>
      <c r="L23" s="48">
        <f t="shared" si="2"/>
        <v>0</v>
      </c>
      <c r="M23" s="46">
        <f t="shared" si="3"/>
        <v>0</v>
      </c>
      <c r="N23" s="46">
        <f t="shared" si="4"/>
        <v>0</v>
      </c>
      <c r="O23" s="46">
        <f t="shared" si="5"/>
        <v>0</v>
      </c>
      <c r="P23" s="47">
        <f t="shared" si="6"/>
        <v>0</v>
      </c>
    </row>
    <row r="24" spans="1:18" ht="33.75" x14ac:dyDescent="0.2">
      <c r="A24" s="137" t="s">
        <v>460</v>
      </c>
      <c r="B24" s="38" t="s">
        <v>435</v>
      </c>
      <c r="C24" s="45" t="s">
        <v>619</v>
      </c>
      <c r="D24" s="24" t="s">
        <v>271</v>
      </c>
      <c r="E24" s="68">
        <v>28</v>
      </c>
      <c r="F24" s="69"/>
      <c r="G24" s="66"/>
      <c r="H24" s="46">
        <f t="shared" si="0"/>
        <v>0</v>
      </c>
      <c r="I24" s="66"/>
      <c r="J24" s="66"/>
      <c r="K24" s="47">
        <f t="shared" si="1"/>
        <v>0</v>
      </c>
      <c r="L24" s="48">
        <f t="shared" si="2"/>
        <v>0</v>
      </c>
      <c r="M24" s="46">
        <f t="shared" si="3"/>
        <v>0</v>
      </c>
      <c r="N24" s="46">
        <f t="shared" si="4"/>
        <v>0</v>
      </c>
      <c r="O24" s="46">
        <f t="shared" si="5"/>
        <v>0</v>
      </c>
      <c r="P24" s="47">
        <f t="shared" si="6"/>
        <v>0</v>
      </c>
    </row>
    <row r="25" spans="1:18" ht="33.75" x14ac:dyDescent="0.2">
      <c r="A25" s="137" t="s">
        <v>461</v>
      </c>
      <c r="B25" s="38" t="s">
        <v>438</v>
      </c>
      <c r="C25" s="45" t="s">
        <v>620</v>
      </c>
      <c r="D25" s="24" t="s">
        <v>271</v>
      </c>
      <c r="E25" s="68">
        <v>2</v>
      </c>
      <c r="F25" s="69"/>
      <c r="G25" s="66"/>
      <c r="H25" s="46">
        <f t="shared" si="0"/>
        <v>0</v>
      </c>
      <c r="I25" s="66"/>
      <c r="J25" s="66"/>
      <c r="K25" s="47">
        <f t="shared" si="1"/>
        <v>0</v>
      </c>
      <c r="L25" s="48">
        <f t="shared" si="2"/>
        <v>0</v>
      </c>
      <c r="M25" s="46">
        <f t="shared" si="3"/>
        <v>0</v>
      </c>
      <c r="N25" s="46">
        <f t="shared" si="4"/>
        <v>0</v>
      </c>
      <c r="O25" s="46">
        <f t="shared" si="5"/>
        <v>0</v>
      </c>
      <c r="P25" s="47">
        <f t="shared" si="6"/>
        <v>0</v>
      </c>
    </row>
    <row r="26" spans="1:18" ht="33.75" x14ac:dyDescent="0.2">
      <c r="A26" s="62" t="s">
        <v>462</v>
      </c>
      <c r="B26" s="38" t="s">
        <v>441</v>
      </c>
      <c r="C26" s="45" t="s">
        <v>621</v>
      </c>
      <c r="D26" s="24" t="s">
        <v>271</v>
      </c>
      <c r="E26" s="68">
        <v>1</v>
      </c>
      <c r="F26" s="69"/>
      <c r="G26" s="66"/>
      <c r="H26" s="46">
        <f t="shared" si="0"/>
        <v>0</v>
      </c>
      <c r="I26" s="66"/>
      <c r="J26" s="66"/>
      <c r="K26" s="47">
        <f t="shared" si="1"/>
        <v>0</v>
      </c>
      <c r="L26" s="48">
        <f t="shared" si="2"/>
        <v>0</v>
      </c>
      <c r="M26" s="46">
        <f t="shared" si="3"/>
        <v>0</v>
      </c>
      <c r="N26" s="46">
        <f t="shared" si="4"/>
        <v>0</v>
      </c>
      <c r="O26" s="46">
        <f t="shared" si="5"/>
        <v>0</v>
      </c>
      <c r="P26" s="47">
        <f t="shared" si="6"/>
        <v>0</v>
      </c>
    </row>
    <row r="27" spans="1:18" ht="33.75" x14ac:dyDescent="0.2">
      <c r="A27" s="137" t="s">
        <v>463</v>
      </c>
      <c r="B27" s="38" t="s">
        <v>444</v>
      </c>
      <c r="C27" s="45" t="s">
        <v>622</v>
      </c>
      <c r="D27" s="24" t="s">
        <v>271</v>
      </c>
      <c r="E27" s="68">
        <v>2</v>
      </c>
      <c r="F27" s="69"/>
      <c r="G27" s="66"/>
      <c r="H27" s="46">
        <f t="shared" si="0"/>
        <v>0</v>
      </c>
      <c r="I27" s="66"/>
      <c r="J27" s="66"/>
      <c r="K27" s="47">
        <f t="shared" si="1"/>
        <v>0</v>
      </c>
      <c r="L27" s="48">
        <f t="shared" si="2"/>
        <v>0</v>
      </c>
      <c r="M27" s="46">
        <f t="shared" si="3"/>
        <v>0</v>
      </c>
      <c r="N27" s="46">
        <f t="shared" si="4"/>
        <v>0</v>
      </c>
      <c r="O27" s="46">
        <f t="shared" si="5"/>
        <v>0</v>
      </c>
      <c r="P27" s="47">
        <f t="shared" si="6"/>
        <v>0</v>
      </c>
    </row>
    <row r="28" spans="1:18" ht="22.5" x14ac:dyDescent="0.2">
      <c r="A28" s="137" t="s">
        <v>464</v>
      </c>
      <c r="B28" s="38" t="s">
        <v>447</v>
      </c>
      <c r="C28" s="111" t="s">
        <v>623</v>
      </c>
      <c r="D28" s="24" t="s">
        <v>271</v>
      </c>
      <c r="E28" s="68">
        <v>1</v>
      </c>
      <c r="F28" s="69"/>
      <c r="G28" s="66"/>
      <c r="H28" s="46">
        <f t="shared" si="0"/>
        <v>0</v>
      </c>
      <c r="I28" s="66"/>
      <c r="J28" s="66"/>
      <c r="K28" s="47">
        <f t="shared" si="1"/>
        <v>0</v>
      </c>
      <c r="L28" s="48">
        <f t="shared" si="2"/>
        <v>0</v>
      </c>
      <c r="M28" s="46">
        <f t="shared" si="3"/>
        <v>0</v>
      </c>
      <c r="N28" s="46">
        <f t="shared" si="4"/>
        <v>0</v>
      </c>
      <c r="O28" s="46">
        <f t="shared" si="5"/>
        <v>0</v>
      </c>
      <c r="P28" s="47">
        <f t="shared" si="6"/>
        <v>0</v>
      </c>
      <c r="Q28" s="283"/>
      <c r="R28" s="145"/>
    </row>
    <row r="29" spans="1:18" ht="22.5" x14ac:dyDescent="0.2">
      <c r="A29" s="62" t="s">
        <v>465</v>
      </c>
      <c r="B29" s="38" t="s">
        <v>450</v>
      </c>
      <c r="C29" s="111" t="s">
        <v>624</v>
      </c>
      <c r="D29" s="24" t="s">
        <v>271</v>
      </c>
      <c r="E29" s="68">
        <v>4</v>
      </c>
      <c r="F29" s="69"/>
      <c r="G29" s="66"/>
      <c r="H29" s="46">
        <f t="shared" si="0"/>
        <v>0</v>
      </c>
      <c r="I29" s="66"/>
      <c r="J29" s="66"/>
      <c r="K29" s="47">
        <f t="shared" si="1"/>
        <v>0</v>
      </c>
      <c r="L29" s="48">
        <f t="shared" si="2"/>
        <v>0</v>
      </c>
      <c r="M29" s="46">
        <f t="shared" si="3"/>
        <v>0</v>
      </c>
      <c r="N29" s="46">
        <f t="shared" si="4"/>
        <v>0</v>
      </c>
      <c r="O29" s="46">
        <f t="shared" si="5"/>
        <v>0</v>
      </c>
      <c r="P29" s="47">
        <f t="shared" si="6"/>
        <v>0</v>
      </c>
      <c r="Q29" s="283"/>
    </row>
    <row r="30" spans="1:18" ht="22.5" x14ac:dyDescent="0.2">
      <c r="A30" s="137" t="s">
        <v>466</v>
      </c>
      <c r="B30" s="38" t="s">
        <v>453</v>
      </c>
      <c r="C30" s="111" t="s">
        <v>625</v>
      </c>
      <c r="D30" s="24" t="s">
        <v>271</v>
      </c>
      <c r="E30" s="68">
        <v>1</v>
      </c>
      <c r="F30" s="69"/>
      <c r="G30" s="66"/>
      <c r="H30" s="46">
        <f t="shared" si="0"/>
        <v>0</v>
      </c>
      <c r="I30" s="66"/>
      <c r="J30" s="66"/>
      <c r="K30" s="47">
        <f t="shared" si="1"/>
        <v>0</v>
      </c>
      <c r="L30" s="48">
        <f t="shared" si="2"/>
        <v>0</v>
      </c>
      <c r="M30" s="46">
        <f t="shared" si="3"/>
        <v>0</v>
      </c>
      <c r="N30" s="46">
        <f t="shared" si="4"/>
        <v>0</v>
      </c>
      <c r="O30" s="46">
        <f t="shared" si="5"/>
        <v>0</v>
      </c>
      <c r="P30" s="47">
        <f t="shared" si="6"/>
        <v>0</v>
      </c>
      <c r="Q30" s="283"/>
    </row>
    <row r="31" spans="1:18" ht="22.5" x14ac:dyDescent="0.2">
      <c r="A31" s="137" t="s">
        <v>467</v>
      </c>
      <c r="B31" s="38" t="s">
        <v>456</v>
      </c>
      <c r="C31" s="45" t="s">
        <v>626</v>
      </c>
      <c r="D31" s="24" t="s">
        <v>271</v>
      </c>
      <c r="E31" s="68">
        <v>1</v>
      </c>
      <c r="F31" s="69"/>
      <c r="G31" s="66"/>
      <c r="H31" s="46">
        <f t="shared" si="0"/>
        <v>0</v>
      </c>
      <c r="I31" s="66"/>
      <c r="J31" s="66"/>
      <c r="K31" s="47">
        <f t="shared" si="1"/>
        <v>0</v>
      </c>
      <c r="L31" s="48">
        <f t="shared" si="2"/>
        <v>0</v>
      </c>
      <c r="M31" s="46">
        <f t="shared" si="3"/>
        <v>0</v>
      </c>
      <c r="N31" s="46">
        <f t="shared" si="4"/>
        <v>0</v>
      </c>
      <c r="O31" s="46">
        <f t="shared" si="5"/>
        <v>0</v>
      </c>
      <c r="P31" s="47">
        <f t="shared" si="6"/>
        <v>0</v>
      </c>
    </row>
    <row r="32" spans="1:18" x14ac:dyDescent="0.2">
      <c r="A32" s="62" t="s">
        <v>468</v>
      </c>
      <c r="B32" s="96"/>
      <c r="C32" s="45" t="s">
        <v>618</v>
      </c>
      <c r="D32" s="24"/>
      <c r="E32" s="133"/>
      <c r="F32" s="69"/>
      <c r="G32" s="66"/>
      <c r="H32" s="46"/>
      <c r="I32" s="66"/>
      <c r="J32" s="66"/>
      <c r="K32" s="47"/>
      <c r="L32" s="48"/>
      <c r="M32" s="46"/>
      <c r="N32" s="46"/>
      <c r="O32" s="46"/>
      <c r="P32" s="47"/>
    </row>
    <row r="33" spans="1:18" x14ac:dyDescent="0.2">
      <c r="A33" s="137" t="s">
        <v>470</v>
      </c>
      <c r="B33" s="163" t="s">
        <v>616</v>
      </c>
      <c r="C33" s="164" t="s">
        <v>617</v>
      </c>
      <c r="D33" s="165" t="s">
        <v>271</v>
      </c>
      <c r="E33" s="165">
        <v>1</v>
      </c>
      <c r="F33" s="69"/>
      <c r="G33" s="66"/>
      <c r="H33" s="46"/>
      <c r="I33" s="66"/>
      <c r="J33" s="66"/>
      <c r="K33" s="47"/>
      <c r="L33" s="48"/>
      <c r="M33" s="46"/>
      <c r="N33" s="46"/>
      <c r="O33" s="46"/>
      <c r="P33" s="47"/>
      <c r="R33" s="118"/>
    </row>
    <row r="34" spans="1:18" x14ac:dyDescent="0.2">
      <c r="A34" s="137" t="s">
        <v>472</v>
      </c>
      <c r="B34" s="38"/>
      <c r="C34" s="45" t="s">
        <v>469</v>
      </c>
      <c r="D34" s="24"/>
      <c r="E34" s="68"/>
      <c r="F34" s="69"/>
      <c r="G34" s="66"/>
      <c r="H34" s="46">
        <f t="shared" si="0"/>
        <v>0</v>
      </c>
      <c r="I34" s="66"/>
      <c r="J34" s="66"/>
      <c r="K34" s="47">
        <f t="shared" si="1"/>
        <v>0</v>
      </c>
      <c r="L34" s="48">
        <f t="shared" si="2"/>
        <v>0</v>
      </c>
      <c r="M34" s="46">
        <f t="shared" si="3"/>
        <v>0</v>
      </c>
      <c r="N34" s="46">
        <f t="shared" si="4"/>
        <v>0</v>
      </c>
      <c r="O34" s="46">
        <f t="shared" si="5"/>
        <v>0</v>
      </c>
      <c r="P34" s="47">
        <f t="shared" si="6"/>
        <v>0</v>
      </c>
    </row>
    <row r="35" spans="1:18" ht="33.75" x14ac:dyDescent="0.2">
      <c r="A35" s="62" t="s">
        <v>641</v>
      </c>
      <c r="B35" s="38"/>
      <c r="C35" s="45" t="s">
        <v>471</v>
      </c>
      <c r="D35" s="24" t="s">
        <v>67</v>
      </c>
      <c r="E35" s="68">
        <v>193.8</v>
      </c>
      <c r="F35" s="69"/>
      <c r="G35" s="66"/>
      <c r="H35" s="46">
        <f t="shared" si="0"/>
        <v>0</v>
      </c>
      <c r="I35" s="66"/>
      <c r="J35" s="66"/>
      <c r="K35" s="47">
        <f t="shared" si="1"/>
        <v>0</v>
      </c>
      <c r="L35" s="48">
        <f t="shared" si="2"/>
        <v>0</v>
      </c>
      <c r="M35" s="46">
        <f t="shared" si="3"/>
        <v>0</v>
      </c>
      <c r="N35" s="46">
        <f t="shared" si="4"/>
        <v>0</v>
      </c>
      <c r="O35" s="46">
        <f t="shared" si="5"/>
        <v>0</v>
      </c>
      <c r="P35" s="47">
        <f t="shared" si="6"/>
        <v>0</v>
      </c>
      <c r="R35" s="109"/>
    </row>
    <row r="36" spans="1:18" ht="33.75" x14ac:dyDescent="0.2">
      <c r="A36" s="137" t="s">
        <v>642</v>
      </c>
      <c r="B36" s="38"/>
      <c r="C36" s="45" t="s">
        <v>473</v>
      </c>
      <c r="D36" s="24" t="s">
        <v>67</v>
      </c>
      <c r="E36" s="68">
        <v>193.8</v>
      </c>
      <c r="F36" s="69"/>
      <c r="G36" s="66"/>
      <c r="H36" s="46">
        <f t="shared" si="0"/>
        <v>0</v>
      </c>
      <c r="I36" s="66"/>
      <c r="J36" s="66"/>
      <c r="K36" s="47">
        <f t="shared" si="1"/>
        <v>0</v>
      </c>
      <c r="L36" s="48">
        <f t="shared" si="2"/>
        <v>0</v>
      </c>
      <c r="M36" s="46">
        <f t="shared" si="3"/>
        <v>0</v>
      </c>
      <c r="N36" s="46">
        <f t="shared" si="4"/>
        <v>0</v>
      </c>
      <c r="O36" s="46">
        <f t="shared" si="5"/>
        <v>0</v>
      </c>
      <c r="P36" s="47">
        <f t="shared" si="6"/>
        <v>0</v>
      </c>
    </row>
    <row r="37" spans="1:18" ht="12" thickBot="1" x14ac:dyDescent="0.25">
      <c r="A37" s="62" t="s">
        <v>643</v>
      </c>
      <c r="B37" s="101"/>
      <c r="C37" s="166" t="s">
        <v>246</v>
      </c>
      <c r="D37" s="167" t="s">
        <v>70</v>
      </c>
      <c r="E37" s="168">
        <v>8</v>
      </c>
      <c r="F37" s="69"/>
      <c r="G37" s="66"/>
      <c r="H37" s="46">
        <f t="shared" ref="H37" si="7">ROUND(F37*G37,2)</f>
        <v>0</v>
      </c>
      <c r="I37" s="66"/>
      <c r="J37" s="66"/>
      <c r="K37" s="47">
        <f t="shared" ref="K37" si="8">SUM(H37:J37)</f>
        <v>0</v>
      </c>
      <c r="L37" s="48">
        <f t="shared" ref="L37" si="9">ROUND(E37*F37,2)</f>
        <v>0</v>
      </c>
      <c r="M37" s="46">
        <f t="shared" ref="M37" si="10">ROUND(H37*E37,2)</f>
        <v>0</v>
      </c>
      <c r="N37" s="46">
        <f t="shared" ref="N37" si="11">ROUND(I37*E37,2)</f>
        <v>0</v>
      </c>
      <c r="O37" s="46">
        <f t="shared" ref="O37" si="12">ROUND(J37*E37,2)</f>
        <v>0</v>
      </c>
      <c r="P37" s="47">
        <f t="shared" ref="P37" si="13">SUM(M37:O37)</f>
        <v>0</v>
      </c>
      <c r="R37" s="116"/>
    </row>
    <row r="38" spans="1:18" ht="12" thickBot="1" x14ac:dyDescent="0.25">
      <c r="A38" s="252" t="s">
        <v>662</v>
      </c>
      <c r="B38" s="253"/>
      <c r="C38" s="253"/>
      <c r="D38" s="253"/>
      <c r="E38" s="253"/>
      <c r="F38" s="253"/>
      <c r="G38" s="253"/>
      <c r="H38" s="253"/>
      <c r="I38" s="253"/>
      <c r="J38" s="253"/>
      <c r="K38" s="254"/>
      <c r="L38" s="70">
        <f>SUM(L14:L36)</f>
        <v>0</v>
      </c>
      <c r="M38" s="71">
        <f>SUM(M14:M36)</f>
        <v>0</v>
      </c>
      <c r="N38" s="71">
        <f>SUM(N14:N36)</f>
        <v>0</v>
      </c>
      <c r="O38" s="71">
        <f>SUM(O14:O36)</f>
        <v>0</v>
      </c>
      <c r="P38" s="72">
        <f>SUM(P14:P36)</f>
        <v>0</v>
      </c>
    </row>
    <row r="39" spans="1:18" x14ac:dyDescent="0.2">
      <c r="A39" s="17"/>
      <c r="B39" s="17"/>
      <c r="C39" s="17"/>
      <c r="D39" s="17"/>
      <c r="E39" s="161"/>
      <c r="F39" s="17"/>
      <c r="G39" s="17"/>
      <c r="H39" s="17"/>
      <c r="I39" s="17"/>
      <c r="J39" s="17"/>
      <c r="K39" s="17"/>
      <c r="L39" s="17"/>
      <c r="M39" s="17"/>
      <c r="N39" s="17"/>
      <c r="O39" s="17"/>
      <c r="P39" s="17"/>
    </row>
    <row r="40" spans="1:18" x14ac:dyDescent="0.2">
      <c r="A40" s="17"/>
      <c r="B40" s="17"/>
      <c r="C40" s="17"/>
      <c r="D40" s="17"/>
      <c r="E40" s="17"/>
      <c r="F40" s="17"/>
      <c r="G40" s="17"/>
      <c r="H40" s="17"/>
      <c r="I40" s="17"/>
      <c r="J40" s="17"/>
      <c r="K40" s="17"/>
      <c r="L40" s="17"/>
      <c r="M40" s="17"/>
      <c r="N40" s="17"/>
      <c r="O40" s="17"/>
      <c r="P40" s="17"/>
    </row>
    <row r="41" spans="1:18" x14ac:dyDescent="0.2">
      <c r="A41" s="1" t="s">
        <v>14</v>
      </c>
      <c r="B41" s="17"/>
      <c r="C41" s="251">
        <f>'Kops a'!C35:H35</f>
        <v>0</v>
      </c>
      <c r="D41" s="251"/>
      <c r="E41" s="251"/>
      <c r="F41" s="251"/>
      <c r="G41" s="251"/>
      <c r="H41" s="251"/>
      <c r="I41" s="17"/>
      <c r="J41" s="17"/>
      <c r="K41" s="17"/>
      <c r="L41" s="17"/>
      <c r="M41" s="17"/>
      <c r="N41" s="17"/>
      <c r="O41" s="17"/>
      <c r="P41" s="17"/>
    </row>
    <row r="42" spans="1:18" x14ac:dyDescent="0.2">
      <c r="A42" s="17"/>
      <c r="B42" s="17"/>
      <c r="C42" s="203" t="s">
        <v>15</v>
      </c>
      <c r="D42" s="203"/>
      <c r="E42" s="203"/>
      <c r="F42" s="203"/>
      <c r="G42" s="203"/>
      <c r="H42" s="203"/>
      <c r="I42" s="17"/>
      <c r="J42" s="17"/>
      <c r="K42" s="17"/>
      <c r="L42" s="17"/>
      <c r="M42" s="17"/>
      <c r="N42" s="17"/>
      <c r="O42" s="17"/>
      <c r="P42" s="17"/>
    </row>
    <row r="43" spans="1:18" x14ac:dyDescent="0.2">
      <c r="A43" s="17"/>
      <c r="B43" s="17"/>
      <c r="C43" s="17"/>
      <c r="D43" s="17"/>
      <c r="E43" s="17"/>
      <c r="F43" s="17"/>
      <c r="G43" s="17"/>
      <c r="H43" s="17"/>
      <c r="I43" s="17"/>
      <c r="J43" s="17"/>
      <c r="K43" s="17"/>
      <c r="L43" s="17"/>
      <c r="M43" s="17"/>
      <c r="N43" s="17"/>
      <c r="O43" s="17"/>
      <c r="P43" s="17"/>
    </row>
    <row r="44" spans="1:18" x14ac:dyDescent="0.2">
      <c r="A44" s="89" t="str">
        <f>'Kops a'!A38</f>
        <v>Tāme sastādīta 2021. gada</v>
      </c>
      <c r="B44" s="90"/>
      <c r="C44" s="90"/>
      <c r="D44" s="90"/>
      <c r="E44" s="17"/>
      <c r="F44" s="17"/>
      <c r="G44" s="17"/>
      <c r="H44" s="17"/>
      <c r="I44" s="17"/>
      <c r="J44" s="17"/>
      <c r="K44" s="17"/>
      <c r="L44" s="17"/>
      <c r="M44" s="17"/>
      <c r="N44" s="17"/>
      <c r="O44" s="17"/>
      <c r="P44" s="17"/>
    </row>
    <row r="45" spans="1:18" x14ac:dyDescent="0.2">
      <c r="A45" s="17"/>
      <c r="B45" s="17"/>
      <c r="C45" s="17"/>
      <c r="D45" s="17"/>
      <c r="E45" s="17"/>
      <c r="F45" s="17"/>
      <c r="G45" s="17"/>
      <c r="H45" s="17"/>
      <c r="I45" s="17"/>
      <c r="J45" s="17"/>
      <c r="K45" s="17"/>
      <c r="L45" s="17"/>
      <c r="M45" s="17"/>
      <c r="N45" s="17"/>
      <c r="O45" s="17"/>
      <c r="P45" s="17"/>
    </row>
    <row r="46" spans="1:18" x14ac:dyDescent="0.2">
      <c r="A46" s="1" t="s">
        <v>37</v>
      </c>
      <c r="B46" s="17"/>
      <c r="C46" s="251">
        <f>'Kops a'!C40:H40</f>
        <v>0</v>
      </c>
      <c r="D46" s="251"/>
      <c r="E46" s="251"/>
      <c r="F46" s="251"/>
      <c r="G46" s="251"/>
      <c r="H46" s="251"/>
      <c r="I46" s="17"/>
      <c r="J46" s="17"/>
      <c r="K46" s="17"/>
      <c r="L46" s="17"/>
      <c r="M46" s="17"/>
      <c r="N46" s="17"/>
      <c r="O46" s="17"/>
      <c r="P46" s="17"/>
    </row>
    <row r="47" spans="1:18" x14ac:dyDescent="0.2">
      <c r="A47" s="17"/>
      <c r="B47" s="17"/>
      <c r="C47" s="203" t="s">
        <v>15</v>
      </c>
      <c r="D47" s="203"/>
      <c r="E47" s="203"/>
      <c r="F47" s="203"/>
      <c r="G47" s="203"/>
      <c r="H47" s="203"/>
      <c r="I47" s="17"/>
      <c r="J47" s="17"/>
      <c r="K47" s="17"/>
      <c r="L47" s="17"/>
      <c r="M47" s="17"/>
      <c r="N47" s="17"/>
      <c r="O47" s="17"/>
      <c r="P47" s="17"/>
    </row>
    <row r="48" spans="1:18" x14ac:dyDescent="0.2">
      <c r="A48" s="17"/>
      <c r="B48" s="17"/>
      <c r="C48" s="17"/>
      <c r="D48" s="17"/>
      <c r="E48" s="17"/>
      <c r="F48" s="17"/>
      <c r="G48" s="17"/>
      <c r="H48" s="17"/>
      <c r="I48" s="17"/>
      <c r="J48" s="17"/>
      <c r="K48" s="17"/>
      <c r="L48" s="17"/>
      <c r="M48" s="17"/>
      <c r="N48" s="17"/>
      <c r="O48" s="17"/>
      <c r="P48" s="17"/>
    </row>
    <row r="49" spans="1:16" x14ac:dyDescent="0.2">
      <c r="A49" s="89" t="s">
        <v>54</v>
      </c>
      <c r="B49" s="90"/>
      <c r="C49" s="94">
        <f>'Kops a'!C43</f>
        <v>0</v>
      </c>
      <c r="D49" s="49"/>
      <c r="E49" s="17"/>
      <c r="F49" s="17"/>
      <c r="G49" s="17"/>
      <c r="H49" s="17"/>
      <c r="I49" s="17"/>
      <c r="J49" s="17"/>
      <c r="K49" s="17"/>
      <c r="L49" s="17"/>
      <c r="M49" s="17"/>
      <c r="N49" s="17"/>
      <c r="O49" s="17"/>
      <c r="P49" s="17"/>
    </row>
    <row r="50" spans="1:16" x14ac:dyDescent="0.2">
      <c r="A50" s="17"/>
      <c r="B50" s="17"/>
      <c r="C50" s="17"/>
      <c r="D50" s="17"/>
      <c r="E50" s="17"/>
      <c r="F50" s="17"/>
      <c r="G50" s="17"/>
      <c r="H50" s="17"/>
      <c r="I50" s="17"/>
      <c r="J50" s="17"/>
      <c r="K50" s="17"/>
      <c r="L50" s="17"/>
      <c r="M50" s="17"/>
      <c r="N50" s="17"/>
      <c r="O50" s="17"/>
      <c r="P50" s="17"/>
    </row>
    <row r="51" spans="1:16" ht="13.5" x14ac:dyDescent="0.2">
      <c r="A51" s="103" t="s">
        <v>62</v>
      </c>
    </row>
    <row r="52" spans="1:16" ht="12" x14ac:dyDescent="0.2">
      <c r="A52" s="104" t="s">
        <v>63</v>
      </c>
    </row>
    <row r="53" spans="1:16" ht="12" x14ac:dyDescent="0.2">
      <c r="A53" s="104" t="s">
        <v>64</v>
      </c>
    </row>
  </sheetData>
  <mergeCells count="23">
    <mergeCell ref="E12:E13"/>
    <mergeCell ref="L12:P12"/>
    <mergeCell ref="C2:I2"/>
    <mergeCell ref="C3:I3"/>
    <mergeCell ref="D5:L5"/>
    <mergeCell ref="D6:L6"/>
    <mergeCell ref="D7:L7"/>
    <mergeCell ref="Q28:Q30"/>
    <mergeCell ref="C47:H47"/>
    <mergeCell ref="C4:I4"/>
    <mergeCell ref="F12:K12"/>
    <mergeCell ref="A9:F9"/>
    <mergeCell ref="J9:M9"/>
    <mergeCell ref="D8:L8"/>
    <mergeCell ref="A38:K38"/>
    <mergeCell ref="C41:H41"/>
    <mergeCell ref="C42:H42"/>
    <mergeCell ref="C46:H46"/>
    <mergeCell ref="N9:O9"/>
    <mergeCell ref="A12:A13"/>
    <mergeCell ref="B12:B13"/>
    <mergeCell ref="C12:C13"/>
    <mergeCell ref="D12:D13"/>
  </mergeCells>
  <conditionalFormatting sqref="A15:B16 I15:J37 D15:G36 F37:G37 B17:B37 A18:A19 A21:A22 A24:A25 A27:A28 A30:A31 A33:A34 A36">
    <cfRule type="cellIs" dxfId="69" priority="29" operator="equal">
      <formula>0</formula>
    </cfRule>
  </conditionalFormatting>
  <conditionalFormatting sqref="N9:O9">
    <cfRule type="cellIs" dxfId="68" priority="28" operator="equal">
      <formula>0</formula>
    </cfRule>
  </conditionalFormatting>
  <conditionalFormatting sqref="A9:F9">
    <cfRule type="containsText" dxfId="67" priority="2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66" priority="25" operator="equal">
      <formula>0</formula>
    </cfRule>
  </conditionalFormatting>
  <conditionalFormatting sqref="O10">
    <cfRule type="cellIs" dxfId="65" priority="24" operator="equal">
      <formula>"20__. gada __. _________"</formula>
    </cfRule>
  </conditionalFormatting>
  <conditionalFormatting sqref="A38:K38">
    <cfRule type="containsText" dxfId="64" priority="23" operator="containsText" text="Tiešās izmaksas kopā, t. sk. darba devēja sociālais nodoklis __.__% ">
      <formula>NOT(ISERROR(SEARCH("Tiešās izmaksas kopā, t. sk. darba devēja sociālais nodoklis __.__% ",A38)))</formula>
    </cfRule>
  </conditionalFormatting>
  <conditionalFormatting sqref="L38:P38 H14:H37 K14:P37">
    <cfRule type="cellIs" dxfId="63" priority="18" operator="equal">
      <formula>0</formula>
    </cfRule>
  </conditionalFormatting>
  <conditionalFormatting sqref="C4:I4">
    <cfRule type="cellIs" dxfId="62" priority="17" operator="equal">
      <formula>0</formula>
    </cfRule>
  </conditionalFormatting>
  <conditionalFormatting sqref="C15:C36">
    <cfRule type="cellIs" dxfId="61" priority="16" operator="equal">
      <formula>0</formula>
    </cfRule>
  </conditionalFormatting>
  <conditionalFormatting sqref="D5:L8">
    <cfRule type="cellIs" dxfId="60" priority="13" operator="equal">
      <formula>0</formula>
    </cfRule>
  </conditionalFormatting>
  <conditionalFormatting sqref="A14:B14 D14:G14 A17 A20 A23 A26 A29 A32 A35 A37">
    <cfRule type="cellIs" dxfId="59" priority="12" operator="equal">
      <formula>0</formula>
    </cfRule>
  </conditionalFormatting>
  <conditionalFormatting sqref="C14">
    <cfRule type="cellIs" dxfId="58" priority="11" operator="equal">
      <formula>0</formula>
    </cfRule>
  </conditionalFormatting>
  <conditionalFormatting sqref="I14:J14">
    <cfRule type="cellIs" dxfId="57" priority="10" operator="equal">
      <formula>0</formula>
    </cfRule>
  </conditionalFormatting>
  <conditionalFormatting sqref="P10">
    <cfRule type="cellIs" dxfId="56" priority="9" operator="equal">
      <formula>"20__. gada __. _________"</formula>
    </cfRule>
  </conditionalFormatting>
  <conditionalFormatting sqref="C46:H46">
    <cfRule type="cellIs" dxfId="55" priority="6" operator="equal">
      <formula>0</formula>
    </cfRule>
  </conditionalFormatting>
  <conditionalFormatting sqref="C41:H41">
    <cfRule type="cellIs" dxfId="54" priority="5" operator="equal">
      <formula>0</formula>
    </cfRule>
  </conditionalFormatting>
  <conditionalFormatting sqref="C46:H46 C49 C41:H41">
    <cfRule type="cellIs" dxfId="53" priority="4" operator="equal">
      <formula>0</formula>
    </cfRule>
  </conditionalFormatting>
  <conditionalFormatting sqref="D1">
    <cfRule type="cellIs" dxfId="52" priority="3" operator="equal">
      <formula>0</formula>
    </cfRule>
  </conditionalFormatting>
  <conditionalFormatting sqref="D37:E37">
    <cfRule type="cellIs" dxfId="51" priority="2" operator="equal">
      <formula>0</formula>
    </cfRule>
  </conditionalFormatting>
  <conditionalFormatting sqref="C37">
    <cfRule type="cellIs" dxfId="50" priority="1" operator="equal">
      <formula>0</formula>
    </cfRule>
  </conditionalFormatting>
  <pageMargins left="0.7" right="0.7" top="0.75" bottom="0.75" header="0.3" footer="0.3"/>
  <pageSetup paperSize="9" scale="93" orientation="landscape" r:id="rId1"/>
  <colBreaks count="1" manualBreakCount="1">
    <brk id="16" max="1048575" man="1"/>
  </colBreaks>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9C848299-F747-4D4C-BE47-58A1BBDB8A5B}">
            <xm:f>NOT(ISERROR(SEARCH("Tāme sastādīta ____. gada ___. ______________",A44)))</xm:f>
            <xm:f>"Tāme sastādīta ____. gada ___. ______________"</xm:f>
            <x14:dxf>
              <font>
                <color auto="1"/>
              </font>
              <fill>
                <patternFill>
                  <bgColor rgb="FFC6EFCE"/>
                </patternFill>
              </fill>
            </x14:dxf>
          </x14:cfRule>
          <xm:sqref>A44</xm:sqref>
        </x14:conditionalFormatting>
        <x14:conditionalFormatting xmlns:xm="http://schemas.microsoft.com/office/excel/2006/main">
          <x14:cfRule type="containsText" priority="7" operator="containsText" id="{1A9581D5-9790-4D5D-94E5-4E7B8C258AD0}">
            <xm:f>NOT(ISERROR(SEARCH("Sertifikāta Nr. _________________________________",A49)))</xm:f>
            <xm:f>"Sertifikāta Nr. _________________________________"</xm:f>
            <x14:dxf>
              <font>
                <color auto="1"/>
              </font>
              <fill>
                <patternFill>
                  <bgColor rgb="FFC6EFCE"/>
                </patternFill>
              </fill>
            </x14:dxf>
          </x14:cfRule>
          <xm:sqref>A49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92D050"/>
  </sheetPr>
  <dimension ref="A1:Q43"/>
  <sheetViews>
    <sheetView zoomScaleNormal="100" workbookViewId="0">
      <selection activeCell="A29" sqref="A29"/>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2"/>
      <c r="B1" s="22"/>
      <c r="C1" s="26" t="s">
        <v>38</v>
      </c>
      <c r="D1" s="50">
        <f>'Kops a'!A24</f>
        <v>0</v>
      </c>
      <c r="E1" s="22"/>
      <c r="F1" s="22"/>
      <c r="G1" s="22"/>
      <c r="H1" s="22"/>
      <c r="I1" s="22"/>
      <c r="J1" s="22"/>
      <c r="N1" s="25"/>
      <c r="O1" s="26"/>
      <c r="P1" s="27"/>
    </row>
    <row r="2" spans="1:16" x14ac:dyDescent="0.2">
      <c r="A2" s="28"/>
      <c r="B2" s="28"/>
      <c r="C2" s="255" t="s">
        <v>474</v>
      </c>
      <c r="D2" s="255"/>
      <c r="E2" s="255"/>
      <c r="F2" s="255"/>
      <c r="G2" s="255"/>
      <c r="H2" s="255"/>
      <c r="I2" s="255"/>
      <c r="J2" s="28"/>
    </row>
    <row r="3" spans="1:16" x14ac:dyDescent="0.2">
      <c r="A3" s="29"/>
      <c r="B3" s="29"/>
      <c r="C3" s="246" t="s">
        <v>17</v>
      </c>
      <c r="D3" s="246"/>
      <c r="E3" s="246"/>
      <c r="F3" s="246"/>
      <c r="G3" s="246"/>
      <c r="H3" s="246"/>
      <c r="I3" s="246"/>
      <c r="J3" s="29"/>
    </row>
    <row r="4" spans="1:16" x14ac:dyDescent="0.2">
      <c r="A4" s="29"/>
      <c r="B4" s="29"/>
      <c r="C4" s="256" t="s">
        <v>52</v>
      </c>
      <c r="D4" s="256"/>
      <c r="E4" s="256"/>
      <c r="F4" s="256"/>
      <c r="G4" s="256"/>
      <c r="H4" s="256"/>
      <c r="I4" s="256"/>
      <c r="J4" s="29"/>
    </row>
    <row r="5" spans="1:16" x14ac:dyDescent="0.2">
      <c r="A5" s="22"/>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16" x14ac:dyDescent="0.2">
      <c r="A6" s="22"/>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16" x14ac:dyDescent="0.2">
      <c r="A7" s="22"/>
      <c r="B7" s="22"/>
      <c r="C7" s="26" t="s">
        <v>7</v>
      </c>
      <c r="D7" s="269" t="str">
        <f>'Kops a'!D8</f>
        <v>Toma iela 47 (1-6), Liepāja</v>
      </c>
      <c r="E7" s="269"/>
      <c r="F7" s="269"/>
      <c r="G7" s="269"/>
      <c r="H7" s="269"/>
      <c r="I7" s="269"/>
      <c r="J7" s="269"/>
      <c r="K7" s="269"/>
      <c r="L7" s="269"/>
      <c r="M7" s="17"/>
      <c r="N7" s="17"/>
      <c r="O7" s="17"/>
      <c r="P7" s="17"/>
    </row>
    <row r="8" spans="1:16" x14ac:dyDescent="0.2">
      <c r="A8" s="22"/>
      <c r="B8" s="22"/>
      <c r="C8" s="4" t="s">
        <v>20</v>
      </c>
      <c r="D8" s="269" t="str">
        <f>'Kops a'!D9</f>
        <v>2018/3-62/444</v>
      </c>
      <c r="E8" s="269"/>
      <c r="F8" s="269"/>
      <c r="G8" s="269"/>
      <c r="H8" s="269"/>
      <c r="I8" s="269"/>
      <c r="J8" s="269"/>
      <c r="K8" s="269"/>
      <c r="L8" s="269"/>
      <c r="M8" s="17"/>
      <c r="N8" s="17"/>
      <c r="O8" s="17"/>
      <c r="P8" s="17"/>
    </row>
    <row r="9" spans="1:16" ht="11.25" customHeight="1" x14ac:dyDescent="0.2">
      <c r="A9" s="257" t="s">
        <v>661</v>
      </c>
      <c r="B9" s="257"/>
      <c r="C9" s="257"/>
      <c r="D9" s="257"/>
      <c r="E9" s="257"/>
      <c r="F9" s="257"/>
      <c r="G9" s="30"/>
      <c r="H9" s="30"/>
      <c r="I9" s="30"/>
      <c r="J9" s="261" t="s">
        <v>39</v>
      </c>
      <c r="K9" s="261"/>
      <c r="L9" s="261"/>
      <c r="M9" s="261"/>
      <c r="N9" s="268">
        <f>P28</f>
        <v>0</v>
      </c>
      <c r="O9" s="268"/>
      <c r="P9" s="30"/>
    </row>
    <row r="10" spans="1:16" x14ac:dyDescent="0.2">
      <c r="A10" s="31"/>
      <c r="B10" s="32"/>
      <c r="C10" s="4"/>
      <c r="D10" s="22"/>
      <c r="E10" s="22"/>
      <c r="F10" s="22"/>
      <c r="G10" s="22"/>
      <c r="H10" s="22"/>
      <c r="I10" s="22"/>
      <c r="J10" s="22"/>
      <c r="K10" s="22"/>
      <c r="L10" s="28"/>
      <c r="M10" s="28"/>
      <c r="O10" s="92"/>
      <c r="P10" s="91" t="str">
        <f>A34</f>
        <v>Tāme sastādīta 2021. gada</v>
      </c>
    </row>
    <row r="11" spans="1:16" ht="12" thickBot="1" x14ac:dyDescent="0.25">
      <c r="A11" s="31"/>
      <c r="B11" s="32"/>
      <c r="C11" s="4"/>
      <c r="D11" s="22"/>
      <c r="E11" s="22"/>
      <c r="F11" s="22"/>
      <c r="G11" s="22"/>
      <c r="H11" s="22"/>
      <c r="I11" s="22"/>
      <c r="J11" s="22"/>
      <c r="K11" s="22"/>
      <c r="L11" s="33"/>
      <c r="M11" s="33"/>
      <c r="N11" s="34"/>
      <c r="O11" s="25"/>
      <c r="P11" s="22"/>
    </row>
    <row r="12" spans="1:16" x14ac:dyDescent="0.2">
      <c r="A12" s="225" t="s">
        <v>23</v>
      </c>
      <c r="B12" s="263" t="s">
        <v>40</v>
      </c>
      <c r="C12" s="259" t="s">
        <v>41</v>
      </c>
      <c r="D12" s="266" t="s">
        <v>42</v>
      </c>
      <c r="E12" s="249" t="s">
        <v>43</v>
      </c>
      <c r="F12" s="258" t="s">
        <v>44</v>
      </c>
      <c r="G12" s="259"/>
      <c r="H12" s="259"/>
      <c r="I12" s="259"/>
      <c r="J12" s="259"/>
      <c r="K12" s="260"/>
      <c r="L12" s="258" t="s">
        <v>45</v>
      </c>
      <c r="M12" s="259"/>
      <c r="N12" s="259"/>
      <c r="O12" s="259"/>
      <c r="P12" s="260"/>
    </row>
    <row r="13" spans="1:16" ht="126.75" customHeight="1" thickBot="1" x14ac:dyDescent="0.25">
      <c r="A13" s="262"/>
      <c r="B13" s="264"/>
      <c r="C13" s="265"/>
      <c r="D13" s="267"/>
      <c r="E13" s="250"/>
      <c r="F13" s="35" t="s">
        <v>46</v>
      </c>
      <c r="G13" s="36" t="s">
        <v>47</v>
      </c>
      <c r="H13" s="36" t="s">
        <v>48</v>
      </c>
      <c r="I13" s="36" t="s">
        <v>49</v>
      </c>
      <c r="J13" s="36" t="s">
        <v>50</v>
      </c>
      <c r="K13" s="61" t="s">
        <v>51</v>
      </c>
      <c r="L13" s="35" t="s">
        <v>46</v>
      </c>
      <c r="M13" s="36" t="s">
        <v>48</v>
      </c>
      <c r="N13" s="36" t="s">
        <v>49</v>
      </c>
      <c r="O13" s="36" t="s">
        <v>50</v>
      </c>
      <c r="P13" s="61" t="s">
        <v>51</v>
      </c>
    </row>
    <row r="14" spans="1:16" x14ac:dyDescent="0.2">
      <c r="A14" s="62" t="s">
        <v>475</v>
      </c>
      <c r="B14" s="63"/>
      <c r="C14" s="64" t="s">
        <v>95</v>
      </c>
      <c r="D14" s="65"/>
      <c r="E14" s="68"/>
      <c r="F14" s="69"/>
      <c r="G14" s="66"/>
      <c r="H14" s="66">
        <f>ROUND(F14*G14,2)</f>
        <v>0</v>
      </c>
      <c r="I14" s="66"/>
      <c r="J14" s="66"/>
      <c r="K14" s="67">
        <f>SUM(H14:J14)</f>
        <v>0</v>
      </c>
      <c r="L14" s="69">
        <f>ROUND(E14*F14,2)</f>
        <v>0</v>
      </c>
      <c r="M14" s="66">
        <f>ROUND(H14*E14,2)</f>
        <v>0</v>
      </c>
      <c r="N14" s="66">
        <f>ROUND(I14*E14,2)</f>
        <v>0</v>
      </c>
      <c r="O14" s="66">
        <f>ROUND(J14*E14,2)</f>
        <v>0</v>
      </c>
      <c r="P14" s="67">
        <f>SUM(M14:O14)</f>
        <v>0</v>
      </c>
    </row>
    <row r="15" spans="1:16" x14ac:dyDescent="0.2">
      <c r="A15" s="37" t="s">
        <v>476</v>
      </c>
      <c r="B15" s="38"/>
      <c r="C15" s="45" t="s">
        <v>477</v>
      </c>
      <c r="D15" s="24" t="s">
        <v>73</v>
      </c>
      <c r="E15" s="68">
        <v>1</v>
      </c>
      <c r="F15" s="69"/>
      <c r="G15" s="66"/>
      <c r="H15" s="46">
        <f t="shared" ref="H15:H27" si="0">ROUND(F15*G15,2)</f>
        <v>0</v>
      </c>
      <c r="I15" s="66"/>
      <c r="J15" s="66"/>
      <c r="K15" s="47">
        <f t="shared" ref="K15:K27" si="1">SUM(H15:J15)</f>
        <v>0</v>
      </c>
      <c r="L15" s="48">
        <f t="shared" ref="L15:L27" si="2">ROUND(E15*F15,2)</f>
        <v>0</v>
      </c>
      <c r="M15" s="46">
        <f t="shared" ref="M15:M27" si="3">ROUND(H15*E15,2)</f>
        <v>0</v>
      </c>
      <c r="N15" s="46">
        <f t="shared" ref="N15:N27" si="4">ROUND(I15*E15,2)</f>
        <v>0</v>
      </c>
      <c r="O15" s="46">
        <f t="shared" ref="O15:O27" si="5">ROUND(J15*E15,2)</f>
        <v>0</v>
      </c>
      <c r="P15" s="47">
        <f t="shared" ref="P15:P27" si="6">SUM(M15:O15)</f>
        <v>0</v>
      </c>
    </row>
    <row r="16" spans="1:16" x14ac:dyDescent="0.2">
      <c r="A16" s="37" t="s">
        <v>478</v>
      </c>
      <c r="B16" s="38"/>
      <c r="C16" s="45" t="s">
        <v>479</v>
      </c>
      <c r="D16" s="24"/>
      <c r="E16" s="68"/>
      <c r="F16" s="69"/>
      <c r="G16" s="66"/>
      <c r="H16" s="46">
        <f t="shared" si="0"/>
        <v>0</v>
      </c>
      <c r="I16" s="66"/>
      <c r="J16" s="66"/>
      <c r="K16" s="47">
        <f t="shared" si="1"/>
        <v>0</v>
      </c>
      <c r="L16" s="48">
        <f t="shared" si="2"/>
        <v>0</v>
      </c>
      <c r="M16" s="46">
        <f t="shared" si="3"/>
        <v>0</v>
      </c>
      <c r="N16" s="46">
        <f t="shared" si="4"/>
        <v>0</v>
      </c>
      <c r="O16" s="46">
        <f t="shared" si="5"/>
        <v>0</v>
      </c>
      <c r="P16" s="47">
        <f t="shared" si="6"/>
        <v>0</v>
      </c>
    </row>
    <row r="17" spans="1:17" ht="22.5" x14ac:dyDescent="0.2">
      <c r="A17" s="62" t="s">
        <v>480</v>
      </c>
      <c r="B17" s="38"/>
      <c r="C17" s="45" t="s">
        <v>481</v>
      </c>
      <c r="D17" s="24" t="s">
        <v>73</v>
      </c>
      <c r="E17" s="112">
        <v>3</v>
      </c>
      <c r="F17" s="69"/>
      <c r="G17" s="66"/>
      <c r="H17" s="46">
        <f t="shared" si="0"/>
        <v>0</v>
      </c>
      <c r="I17" s="66"/>
      <c r="J17" s="66"/>
      <c r="K17" s="47">
        <f t="shared" si="1"/>
        <v>0</v>
      </c>
      <c r="L17" s="48">
        <f t="shared" si="2"/>
        <v>0</v>
      </c>
      <c r="M17" s="46">
        <f t="shared" si="3"/>
        <v>0</v>
      </c>
      <c r="N17" s="46">
        <f t="shared" si="4"/>
        <v>0</v>
      </c>
      <c r="O17" s="46">
        <f t="shared" si="5"/>
        <v>0</v>
      </c>
      <c r="P17" s="47">
        <f t="shared" si="6"/>
        <v>0</v>
      </c>
    </row>
    <row r="18" spans="1:17" ht="22.5" x14ac:dyDescent="0.2">
      <c r="A18" s="137" t="s">
        <v>482</v>
      </c>
      <c r="B18" s="38"/>
      <c r="C18" s="45" t="s">
        <v>483</v>
      </c>
      <c r="D18" s="24" t="s">
        <v>73</v>
      </c>
      <c r="E18" s="68">
        <v>2</v>
      </c>
      <c r="F18" s="69"/>
      <c r="G18" s="66"/>
      <c r="H18" s="46">
        <f t="shared" si="0"/>
        <v>0</v>
      </c>
      <c r="I18" s="66"/>
      <c r="J18" s="66"/>
      <c r="K18" s="47">
        <f t="shared" si="1"/>
        <v>0</v>
      </c>
      <c r="L18" s="48">
        <f t="shared" si="2"/>
        <v>0</v>
      </c>
      <c r="M18" s="46">
        <f t="shared" si="3"/>
        <v>0</v>
      </c>
      <c r="N18" s="46">
        <f t="shared" si="4"/>
        <v>0</v>
      </c>
      <c r="O18" s="46">
        <f t="shared" si="5"/>
        <v>0</v>
      </c>
      <c r="P18" s="47">
        <f t="shared" si="6"/>
        <v>0</v>
      </c>
    </row>
    <row r="19" spans="1:17" ht="22.5" x14ac:dyDescent="0.2">
      <c r="A19" s="137" t="s">
        <v>484</v>
      </c>
      <c r="B19" s="38"/>
      <c r="C19" s="45" t="s">
        <v>485</v>
      </c>
      <c r="D19" s="24" t="s">
        <v>73</v>
      </c>
      <c r="E19" s="68">
        <v>3</v>
      </c>
      <c r="F19" s="69"/>
      <c r="G19" s="66"/>
      <c r="H19" s="46">
        <f t="shared" si="0"/>
        <v>0</v>
      </c>
      <c r="I19" s="66"/>
      <c r="J19" s="66"/>
      <c r="K19" s="47">
        <f t="shared" si="1"/>
        <v>0</v>
      </c>
      <c r="L19" s="48">
        <f t="shared" si="2"/>
        <v>0</v>
      </c>
      <c r="M19" s="46">
        <f t="shared" si="3"/>
        <v>0</v>
      </c>
      <c r="N19" s="46">
        <f t="shared" si="4"/>
        <v>0</v>
      </c>
      <c r="O19" s="46">
        <f t="shared" si="5"/>
        <v>0</v>
      </c>
      <c r="P19" s="47">
        <f t="shared" si="6"/>
        <v>0</v>
      </c>
    </row>
    <row r="20" spans="1:17" ht="22.5" x14ac:dyDescent="0.2">
      <c r="A20" s="62" t="s">
        <v>486</v>
      </c>
      <c r="B20" s="38"/>
      <c r="C20" s="111" t="s">
        <v>487</v>
      </c>
      <c r="D20" s="106" t="s">
        <v>73</v>
      </c>
      <c r="E20" s="112">
        <v>1</v>
      </c>
      <c r="F20" s="69"/>
      <c r="G20" s="66"/>
      <c r="H20" s="46">
        <f t="shared" si="0"/>
        <v>0</v>
      </c>
      <c r="I20" s="66"/>
      <c r="J20" s="66"/>
      <c r="K20" s="47">
        <f t="shared" si="1"/>
        <v>0</v>
      </c>
      <c r="L20" s="48">
        <f t="shared" si="2"/>
        <v>0</v>
      </c>
      <c r="M20" s="46">
        <f t="shared" si="3"/>
        <v>0</v>
      </c>
      <c r="N20" s="46">
        <f t="shared" si="4"/>
        <v>0</v>
      </c>
      <c r="O20" s="46">
        <f t="shared" si="5"/>
        <v>0</v>
      </c>
      <c r="P20" s="47">
        <f t="shared" si="6"/>
        <v>0</v>
      </c>
    </row>
    <row r="21" spans="1:17" x14ac:dyDescent="0.2">
      <c r="A21" s="137" t="s">
        <v>488</v>
      </c>
      <c r="B21" s="38"/>
      <c r="C21" s="45" t="s">
        <v>489</v>
      </c>
      <c r="D21" s="24"/>
      <c r="E21" s="68"/>
      <c r="F21" s="69"/>
      <c r="G21" s="66"/>
      <c r="H21" s="46">
        <f t="shared" si="0"/>
        <v>0</v>
      </c>
      <c r="I21" s="66"/>
      <c r="J21" s="66"/>
      <c r="K21" s="47">
        <f t="shared" si="1"/>
        <v>0</v>
      </c>
      <c r="L21" s="48">
        <f t="shared" si="2"/>
        <v>0</v>
      </c>
      <c r="M21" s="46">
        <f t="shared" si="3"/>
        <v>0</v>
      </c>
      <c r="N21" s="46">
        <f t="shared" si="4"/>
        <v>0</v>
      </c>
      <c r="O21" s="46">
        <f t="shared" si="5"/>
        <v>0</v>
      </c>
      <c r="P21" s="47">
        <f t="shared" si="6"/>
        <v>0</v>
      </c>
    </row>
    <row r="22" spans="1:17" x14ac:dyDescent="0.2">
      <c r="A22" s="137" t="s">
        <v>490</v>
      </c>
      <c r="B22" s="38"/>
      <c r="C22" s="45" t="s">
        <v>491</v>
      </c>
      <c r="D22" s="24" t="s">
        <v>73</v>
      </c>
      <c r="E22" s="68">
        <v>3</v>
      </c>
      <c r="F22" s="69"/>
      <c r="G22" s="66"/>
      <c r="H22" s="46">
        <f t="shared" si="0"/>
        <v>0</v>
      </c>
      <c r="I22" s="66"/>
      <c r="J22" s="66"/>
      <c r="K22" s="47">
        <f t="shared" si="1"/>
        <v>0</v>
      </c>
      <c r="L22" s="48">
        <f t="shared" si="2"/>
        <v>0</v>
      </c>
      <c r="M22" s="46">
        <f t="shared" si="3"/>
        <v>0</v>
      </c>
      <c r="N22" s="46">
        <f t="shared" si="4"/>
        <v>0</v>
      </c>
      <c r="O22" s="46">
        <f t="shared" si="5"/>
        <v>0</v>
      </c>
      <c r="P22" s="47">
        <f t="shared" si="6"/>
        <v>0</v>
      </c>
    </row>
    <row r="23" spans="1:17" x14ac:dyDescent="0.2">
      <c r="A23" s="62" t="s">
        <v>492</v>
      </c>
      <c r="B23" s="38"/>
      <c r="C23" s="45" t="s">
        <v>493</v>
      </c>
      <c r="D23" s="24" t="s">
        <v>73</v>
      </c>
      <c r="E23" s="68">
        <v>3</v>
      </c>
      <c r="F23" s="69"/>
      <c r="G23" s="66"/>
      <c r="H23" s="46">
        <f t="shared" si="0"/>
        <v>0</v>
      </c>
      <c r="I23" s="66"/>
      <c r="J23" s="66"/>
      <c r="K23" s="47">
        <f t="shared" si="1"/>
        <v>0</v>
      </c>
      <c r="L23" s="48">
        <f t="shared" si="2"/>
        <v>0</v>
      </c>
      <c r="M23" s="46">
        <f t="shared" si="3"/>
        <v>0</v>
      </c>
      <c r="N23" s="46">
        <f t="shared" si="4"/>
        <v>0</v>
      </c>
      <c r="O23" s="46">
        <f t="shared" si="5"/>
        <v>0</v>
      </c>
      <c r="P23" s="47">
        <f t="shared" si="6"/>
        <v>0</v>
      </c>
    </row>
    <row r="24" spans="1:17" x14ac:dyDescent="0.2">
      <c r="A24" s="137" t="s">
        <v>494</v>
      </c>
      <c r="B24" s="38"/>
      <c r="C24" s="111" t="s">
        <v>495</v>
      </c>
      <c r="D24" s="106" t="s">
        <v>67</v>
      </c>
      <c r="E24" s="112">
        <v>17.399999999999999</v>
      </c>
      <c r="F24" s="69"/>
      <c r="G24" s="66"/>
      <c r="H24" s="46">
        <f t="shared" si="0"/>
        <v>0</v>
      </c>
      <c r="I24" s="66"/>
      <c r="J24" s="66"/>
      <c r="K24" s="47">
        <f t="shared" si="1"/>
        <v>0</v>
      </c>
      <c r="L24" s="48">
        <f t="shared" si="2"/>
        <v>0</v>
      </c>
      <c r="M24" s="46">
        <f t="shared" si="3"/>
        <v>0</v>
      </c>
      <c r="N24" s="46">
        <f t="shared" si="4"/>
        <v>0</v>
      </c>
      <c r="O24" s="46">
        <f t="shared" si="5"/>
        <v>0</v>
      </c>
      <c r="P24" s="47">
        <f t="shared" si="6"/>
        <v>0</v>
      </c>
      <c r="Q24" s="144"/>
    </row>
    <row r="25" spans="1:17" x14ac:dyDescent="0.2">
      <c r="A25" s="137" t="s">
        <v>496</v>
      </c>
      <c r="B25" s="38"/>
      <c r="C25" s="45" t="s">
        <v>317</v>
      </c>
      <c r="D25" s="24" t="s">
        <v>73</v>
      </c>
      <c r="E25" s="68">
        <v>4</v>
      </c>
      <c r="F25" s="69"/>
      <c r="G25" s="66"/>
      <c r="H25" s="46">
        <f t="shared" si="0"/>
        <v>0</v>
      </c>
      <c r="I25" s="66"/>
      <c r="J25" s="66"/>
      <c r="K25" s="47">
        <f t="shared" si="1"/>
        <v>0</v>
      </c>
      <c r="L25" s="48">
        <f t="shared" si="2"/>
        <v>0</v>
      </c>
      <c r="M25" s="46">
        <f t="shared" si="3"/>
        <v>0</v>
      </c>
      <c r="N25" s="46">
        <f t="shared" si="4"/>
        <v>0</v>
      </c>
      <c r="O25" s="46">
        <f t="shared" si="5"/>
        <v>0</v>
      </c>
      <c r="P25" s="47">
        <f t="shared" si="6"/>
        <v>0</v>
      </c>
      <c r="Q25" s="144"/>
    </row>
    <row r="26" spans="1:17" x14ac:dyDescent="0.2">
      <c r="A26" s="62" t="s">
        <v>497</v>
      </c>
      <c r="B26" s="38"/>
      <c r="C26" s="45" t="s">
        <v>498</v>
      </c>
      <c r="D26" s="24" t="s">
        <v>73</v>
      </c>
      <c r="E26" s="112">
        <v>5</v>
      </c>
      <c r="F26" s="69"/>
      <c r="G26" s="66"/>
      <c r="H26" s="46">
        <f t="shared" si="0"/>
        <v>0</v>
      </c>
      <c r="I26" s="66"/>
      <c r="J26" s="66"/>
      <c r="K26" s="47">
        <f t="shared" si="1"/>
        <v>0</v>
      </c>
      <c r="L26" s="48">
        <f t="shared" si="2"/>
        <v>0</v>
      </c>
      <c r="M26" s="46">
        <f t="shared" si="3"/>
        <v>0</v>
      </c>
      <c r="N26" s="46">
        <f t="shared" si="4"/>
        <v>0</v>
      </c>
      <c r="O26" s="46">
        <f t="shared" si="5"/>
        <v>0</v>
      </c>
      <c r="P26" s="47">
        <f t="shared" si="6"/>
        <v>0</v>
      </c>
      <c r="Q26" s="144"/>
    </row>
    <row r="27" spans="1:17" ht="12" thickBot="1" x14ac:dyDescent="0.25">
      <c r="A27" s="137" t="s">
        <v>499</v>
      </c>
      <c r="B27" s="38"/>
      <c r="C27" s="45" t="s">
        <v>500</v>
      </c>
      <c r="D27" s="24" t="s">
        <v>76</v>
      </c>
      <c r="E27" s="68">
        <v>2</v>
      </c>
      <c r="F27" s="69"/>
      <c r="G27" s="66"/>
      <c r="H27" s="46">
        <f t="shared" si="0"/>
        <v>0</v>
      </c>
      <c r="I27" s="66"/>
      <c r="J27" s="66"/>
      <c r="K27" s="47">
        <f t="shared" si="1"/>
        <v>0</v>
      </c>
      <c r="L27" s="48">
        <f t="shared" si="2"/>
        <v>0</v>
      </c>
      <c r="M27" s="46">
        <f t="shared" si="3"/>
        <v>0</v>
      </c>
      <c r="N27" s="46">
        <f t="shared" si="4"/>
        <v>0</v>
      </c>
      <c r="O27" s="46">
        <f t="shared" si="5"/>
        <v>0</v>
      </c>
      <c r="P27" s="47">
        <f t="shared" si="6"/>
        <v>0</v>
      </c>
      <c r="Q27" s="135"/>
    </row>
    <row r="28" spans="1:17" ht="12" thickBot="1" x14ac:dyDescent="0.25">
      <c r="A28" s="252" t="s">
        <v>662</v>
      </c>
      <c r="B28" s="253"/>
      <c r="C28" s="253"/>
      <c r="D28" s="253"/>
      <c r="E28" s="253"/>
      <c r="F28" s="253"/>
      <c r="G28" s="253"/>
      <c r="H28" s="253"/>
      <c r="I28" s="253"/>
      <c r="J28" s="253"/>
      <c r="K28" s="254"/>
      <c r="L28" s="70">
        <f>SUM(L14:L27)</f>
        <v>0</v>
      </c>
      <c r="M28" s="71">
        <f>SUM(M14:M27)</f>
        <v>0</v>
      </c>
      <c r="N28" s="71">
        <f>SUM(N14:N27)</f>
        <v>0</v>
      </c>
      <c r="O28" s="71">
        <f>SUM(O14:O27)</f>
        <v>0</v>
      </c>
      <c r="P28" s="72">
        <f>SUM(P14:P27)</f>
        <v>0</v>
      </c>
      <c r="Q28" s="135"/>
    </row>
    <row r="29" spans="1:17" x14ac:dyDescent="0.2">
      <c r="A29" s="17"/>
      <c r="B29" s="17"/>
      <c r="C29" s="17"/>
      <c r="D29" s="17"/>
      <c r="E29" s="161"/>
      <c r="F29" s="17"/>
      <c r="G29" s="17"/>
      <c r="H29" s="17"/>
      <c r="I29" s="17"/>
      <c r="J29" s="17"/>
      <c r="K29" s="17"/>
      <c r="L29" s="17"/>
      <c r="M29" s="17"/>
      <c r="N29" s="17"/>
      <c r="O29" s="17"/>
      <c r="P29" s="17"/>
      <c r="Q29" s="135"/>
    </row>
    <row r="30" spans="1:17" x14ac:dyDescent="0.2">
      <c r="A30" s="17"/>
      <c r="B30" s="17"/>
      <c r="C30" s="17"/>
      <c r="D30" s="17"/>
      <c r="E30" s="17"/>
      <c r="F30" s="17"/>
      <c r="G30" s="17"/>
      <c r="H30" s="17"/>
      <c r="I30" s="17"/>
      <c r="J30" s="17"/>
      <c r="K30" s="17"/>
      <c r="L30" s="17"/>
      <c r="M30" s="17"/>
      <c r="N30" s="17"/>
      <c r="O30" s="17"/>
      <c r="P30" s="17"/>
      <c r="Q30" s="135"/>
    </row>
    <row r="31" spans="1:17" x14ac:dyDescent="0.2">
      <c r="A31" s="1" t="s">
        <v>14</v>
      </c>
      <c r="B31" s="17"/>
      <c r="C31" s="251">
        <f>'Kops a'!C35:H35</f>
        <v>0</v>
      </c>
      <c r="D31" s="251"/>
      <c r="E31" s="251"/>
      <c r="F31" s="251"/>
      <c r="G31" s="251"/>
      <c r="H31" s="251"/>
      <c r="I31" s="17"/>
      <c r="J31" s="17"/>
      <c r="K31" s="17"/>
      <c r="L31" s="17"/>
      <c r="M31" s="17"/>
      <c r="N31" s="17"/>
      <c r="O31" s="17"/>
      <c r="P31" s="17"/>
    </row>
    <row r="32" spans="1:17" x14ac:dyDescent="0.2">
      <c r="A32" s="17"/>
      <c r="B32" s="17"/>
      <c r="C32" s="203" t="s">
        <v>15</v>
      </c>
      <c r="D32" s="203"/>
      <c r="E32" s="203"/>
      <c r="F32" s="203"/>
      <c r="G32" s="203"/>
      <c r="H32" s="203"/>
      <c r="I32" s="17"/>
      <c r="J32" s="17"/>
      <c r="K32" s="17"/>
      <c r="L32" s="17"/>
      <c r="M32" s="17"/>
      <c r="N32" s="17"/>
      <c r="O32" s="17"/>
      <c r="P32" s="17"/>
    </row>
    <row r="33" spans="1:16" x14ac:dyDescent="0.2">
      <c r="A33" s="17"/>
      <c r="B33" s="17"/>
      <c r="C33" s="17"/>
      <c r="D33" s="17"/>
      <c r="E33" s="17"/>
      <c r="F33" s="17"/>
      <c r="G33" s="17"/>
      <c r="H33" s="17"/>
      <c r="I33" s="17"/>
      <c r="J33" s="17"/>
      <c r="K33" s="17"/>
      <c r="L33" s="17"/>
      <c r="M33" s="17"/>
      <c r="N33" s="17"/>
      <c r="O33" s="17"/>
      <c r="P33" s="17"/>
    </row>
    <row r="34" spans="1:16" x14ac:dyDescent="0.2">
      <c r="A34" s="89" t="str">
        <f>'Kops a'!A38</f>
        <v>Tāme sastādīta 2021. gada</v>
      </c>
      <c r="B34" s="90"/>
      <c r="C34" s="90"/>
      <c r="D34" s="90"/>
      <c r="E34" s="17"/>
      <c r="F34" s="17"/>
      <c r="G34" s="17"/>
      <c r="H34" s="17"/>
      <c r="I34" s="17"/>
      <c r="J34" s="17"/>
      <c r="K34" s="17"/>
      <c r="L34" s="17"/>
      <c r="M34" s="17"/>
      <c r="N34" s="17"/>
      <c r="O34" s="17"/>
      <c r="P34" s="17"/>
    </row>
    <row r="35" spans="1:16" x14ac:dyDescent="0.2">
      <c r="A35" s="17"/>
      <c r="B35" s="17"/>
      <c r="C35" s="17"/>
      <c r="D35" s="17"/>
      <c r="E35" s="17"/>
      <c r="F35" s="17"/>
      <c r="G35" s="17"/>
      <c r="H35" s="17"/>
      <c r="I35" s="17"/>
      <c r="J35" s="17"/>
      <c r="K35" s="17"/>
      <c r="L35" s="17"/>
      <c r="M35" s="17"/>
      <c r="N35" s="17"/>
      <c r="O35" s="17"/>
      <c r="P35" s="17"/>
    </row>
    <row r="36" spans="1:16" x14ac:dyDescent="0.2">
      <c r="A36" s="1" t="s">
        <v>37</v>
      </c>
      <c r="B36" s="17"/>
      <c r="C36" s="251">
        <f>'Kops a'!C40:H40</f>
        <v>0</v>
      </c>
      <c r="D36" s="251"/>
      <c r="E36" s="251"/>
      <c r="F36" s="251"/>
      <c r="G36" s="251"/>
      <c r="H36" s="251"/>
      <c r="I36" s="17"/>
      <c r="J36" s="17"/>
      <c r="K36" s="17"/>
      <c r="L36" s="17"/>
      <c r="M36" s="17"/>
      <c r="N36" s="17"/>
      <c r="O36" s="17"/>
      <c r="P36" s="17"/>
    </row>
    <row r="37" spans="1:16" x14ac:dyDescent="0.2">
      <c r="A37" s="17"/>
      <c r="B37" s="17"/>
      <c r="C37" s="203" t="s">
        <v>15</v>
      </c>
      <c r="D37" s="203"/>
      <c r="E37" s="203"/>
      <c r="F37" s="203"/>
      <c r="G37" s="203"/>
      <c r="H37" s="203"/>
      <c r="I37" s="17"/>
      <c r="J37" s="17"/>
      <c r="K37" s="17"/>
      <c r="L37" s="17"/>
      <c r="M37" s="17"/>
      <c r="N37" s="17"/>
      <c r="O37" s="17"/>
      <c r="P37" s="17"/>
    </row>
    <row r="38" spans="1:16" x14ac:dyDescent="0.2">
      <c r="A38" s="17"/>
      <c r="B38" s="17"/>
      <c r="C38" s="17"/>
      <c r="D38" s="17"/>
      <c r="E38" s="17"/>
      <c r="F38" s="17"/>
      <c r="G38" s="17"/>
      <c r="H38" s="17"/>
      <c r="I38" s="17"/>
      <c r="J38" s="17"/>
      <c r="K38" s="17"/>
      <c r="L38" s="17"/>
      <c r="M38" s="17"/>
      <c r="N38" s="17"/>
      <c r="O38" s="17"/>
      <c r="P38" s="17"/>
    </row>
    <row r="39" spans="1:16" x14ac:dyDescent="0.2">
      <c r="A39" s="89" t="s">
        <v>54</v>
      </c>
      <c r="B39" s="90"/>
      <c r="C39" s="94">
        <f>'Kops a'!C43</f>
        <v>0</v>
      </c>
      <c r="D39" s="49"/>
      <c r="E39" s="17"/>
      <c r="F39" s="17"/>
      <c r="G39" s="17"/>
      <c r="H39" s="17"/>
      <c r="I39" s="17"/>
      <c r="J39" s="17"/>
      <c r="K39" s="17"/>
      <c r="L39" s="17"/>
      <c r="M39" s="17"/>
      <c r="N39" s="17"/>
      <c r="O39" s="17"/>
      <c r="P39" s="17"/>
    </row>
    <row r="40" spans="1:16" x14ac:dyDescent="0.2">
      <c r="A40" s="17"/>
      <c r="B40" s="17"/>
      <c r="C40" s="17"/>
      <c r="D40" s="17"/>
      <c r="E40" s="17"/>
      <c r="F40" s="17"/>
      <c r="G40" s="17"/>
      <c r="H40" s="17"/>
      <c r="I40" s="17"/>
      <c r="J40" s="17"/>
      <c r="K40" s="17"/>
      <c r="L40" s="17"/>
      <c r="M40" s="17"/>
      <c r="N40" s="17"/>
      <c r="O40" s="17"/>
      <c r="P40" s="17"/>
    </row>
    <row r="41" spans="1:16" ht="13.5" x14ac:dyDescent="0.2">
      <c r="A41" s="103" t="s">
        <v>62</v>
      </c>
    </row>
    <row r="42" spans="1:16" ht="12" x14ac:dyDescent="0.2">
      <c r="A42" s="104" t="s">
        <v>63</v>
      </c>
    </row>
    <row r="43" spans="1:16" ht="12" x14ac:dyDescent="0.2">
      <c r="A43" s="104" t="s">
        <v>64</v>
      </c>
    </row>
  </sheetData>
  <mergeCells count="22">
    <mergeCell ref="C2:I2"/>
    <mergeCell ref="C3:I3"/>
    <mergeCell ref="D5:L5"/>
    <mergeCell ref="D6:L6"/>
    <mergeCell ref="D7:L7"/>
    <mergeCell ref="N9:O9"/>
    <mergeCell ref="A12:A13"/>
    <mergeCell ref="B12:B13"/>
    <mergeCell ref="C12:C13"/>
    <mergeCell ref="D12:D13"/>
    <mergeCell ref="E12:E13"/>
    <mergeCell ref="L12:P12"/>
    <mergeCell ref="C37:H37"/>
    <mergeCell ref="C4:I4"/>
    <mergeCell ref="F12:K12"/>
    <mergeCell ref="A9:F9"/>
    <mergeCell ref="J9:M9"/>
    <mergeCell ref="D8:L8"/>
    <mergeCell ref="A28:K28"/>
    <mergeCell ref="C31:H31"/>
    <mergeCell ref="C32:H32"/>
    <mergeCell ref="C36:H36"/>
  </mergeCells>
  <conditionalFormatting sqref="A15:B16 I15:J27 D15:G27 B17:B27 A18:A19 A21:A22 A24:A25 A27">
    <cfRule type="cellIs" dxfId="47" priority="26" operator="equal">
      <formula>0</formula>
    </cfRule>
  </conditionalFormatting>
  <conditionalFormatting sqref="N9:O9">
    <cfRule type="cellIs" dxfId="46" priority="25" operator="equal">
      <formula>0</formula>
    </cfRule>
  </conditionalFormatting>
  <conditionalFormatting sqref="A9:F9">
    <cfRule type="containsText" dxfId="45"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44" priority="22" operator="equal">
      <formula>0</formula>
    </cfRule>
  </conditionalFormatting>
  <conditionalFormatting sqref="O10">
    <cfRule type="cellIs" dxfId="43" priority="21" operator="equal">
      <formula>"20__. gada __. _________"</formula>
    </cfRule>
  </conditionalFormatting>
  <conditionalFormatting sqref="A28:K28">
    <cfRule type="containsText" dxfId="42" priority="20" operator="containsText" text="Tiešās izmaksas kopā, t. sk. darba devēja sociālais nodoklis __.__% ">
      <formula>NOT(ISERROR(SEARCH("Tiešās izmaksas kopā, t. sk. darba devēja sociālais nodoklis __.__% ",A28)))</formula>
    </cfRule>
  </conditionalFormatting>
  <conditionalFormatting sqref="H14:H27 K14:P27 L28:P28">
    <cfRule type="cellIs" dxfId="41" priority="15" operator="equal">
      <formula>0</formula>
    </cfRule>
  </conditionalFormatting>
  <conditionalFormatting sqref="C4:I4">
    <cfRule type="cellIs" dxfId="40" priority="14" operator="equal">
      <formula>0</formula>
    </cfRule>
  </conditionalFormatting>
  <conditionalFormatting sqref="C15:C27">
    <cfRule type="cellIs" dxfId="39" priority="13" operator="equal">
      <formula>0</formula>
    </cfRule>
  </conditionalFormatting>
  <conditionalFormatting sqref="D5:L8">
    <cfRule type="cellIs" dxfId="38" priority="11" operator="equal">
      <formula>0</formula>
    </cfRule>
  </conditionalFormatting>
  <conditionalFormatting sqref="A14:B14 D14:G14 A17 A20 A23 A26">
    <cfRule type="cellIs" dxfId="37" priority="10" operator="equal">
      <formula>0</formula>
    </cfRule>
  </conditionalFormatting>
  <conditionalFormatting sqref="C14">
    <cfRule type="cellIs" dxfId="36" priority="9" operator="equal">
      <formula>0</formula>
    </cfRule>
  </conditionalFormatting>
  <conditionalFormatting sqref="I14:J14">
    <cfRule type="cellIs" dxfId="35" priority="8" operator="equal">
      <formula>0</formula>
    </cfRule>
  </conditionalFormatting>
  <conditionalFormatting sqref="P10">
    <cfRule type="cellIs" dxfId="34" priority="7" operator="equal">
      <formula>"20__. gada __. _________"</formula>
    </cfRule>
  </conditionalFormatting>
  <conditionalFormatting sqref="C36:H36">
    <cfRule type="cellIs" dxfId="33" priority="4" operator="equal">
      <formula>0</formula>
    </cfRule>
  </conditionalFormatting>
  <conditionalFormatting sqref="C31:H31">
    <cfRule type="cellIs" dxfId="32" priority="3" operator="equal">
      <formula>0</formula>
    </cfRule>
  </conditionalFormatting>
  <conditionalFormatting sqref="C36:H36 C39 C31:H31">
    <cfRule type="cellIs" dxfId="31" priority="2" operator="equal">
      <formula>0</formula>
    </cfRule>
  </conditionalFormatting>
  <conditionalFormatting sqref="D1">
    <cfRule type="cellIs" dxfId="30" priority="1" operator="equal">
      <formula>0</formula>
    </cfRule>
  </conditionalFormatting>
  <pageMargins left="0.7" right="0.7" top="0.75" bottom="0.75" header="0.3" footer="0.3"/>
  <pageSetup paperSize="9" scale="93" orientation="landscape" r:id="rId1"/>
  <rowBreaks count="1" manualBreakCount="1">
    <brk id="20"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160D584C-64FF-402E-862E-BC36A5AEB0A3}">
            <xm:f>NOT(ISERROR(SEARCH("Tāme sastādīta ____. gada ___. ______________",A34)))</xm:f>
            <xm:f>"Tāme sastādīta ____. gada ___. ______________"</xm:f>
            <x14:dxf>
              <font>
                <color auto="1"/>
              </font>
              <fill>
                <patternFill>
                  <bgColor rgb="FFC6EFCE"/>
                </patternFill>
              </fill>
            </x14:dxf>
          </x14:cfRule>
          <xm:sqref>A34</xm:sqref>
        </x14:conditionalFormatting>
        <x14:conditionalFormatting xmlns:xm="http://schemas.microsoft.com/office/excel/2006/main">
          <x14:cfRule type="containsText" priority="5" operator="containsText" id="{E1217419-522C-47B8-8672-CC9D11C3FC05}">
            <xm:f>NOT(ISERROR(SEARCH("Sertifikāta Nr. _________________________________",A39)))</xm:f>
            <xm:f>"Sertifikāta Nr. _________________________________"</xm:f>
            <x14:dxf>
              <font>
                <color auto="1"/>
              </font>
              <fill>
                <patternFill>
                  <bgColor rgb="FFC6EFCE"/>
                </patternFill>
              </fill>
            </x14:dxf>
          </x14:cfRule>
          <xm:sqref>A39</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92D050"/>
  </sheetPr>
  <dimension ref="A1:S84"/>
  <sheetViews>
    <sheetView tabSelected="1" topLeftCell="A55" zoomScaleNormal="100" workbookViewId="0">
      <selection activeCell="A70" sqref="A70"/>
    </sheetView>
  </sheetViews>
  <sheetFormatPr defaultRowHeight="15" x14ac:dyDescent="0.25"/>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8.140625" style="1" customWidth="1"/>
    <col min="19" max="19" width="8.140625" style="1" customWidth="1"/>
    <col min="20" max="16384" width="9.140625" style="1"/>
  </cols>
  <sheetData>
    <row r="1" spans="1:19" x14ac:dyDescent="0.25">
      <c r="A1" s="22"/>
      <c r="B1" s="22"/>
      <c r="C1" s="26" t="s">
        <v>38</v>
      </c>
      <c r="D1" s="50">
        <f>'Kops a'!A25</f>
        <v>0</v>
      </c>
      <c r="E1" s="22"/>
      <c r="F1" s="22"/>
      <c r="G1" s="22"/>
      <c r="H1" s="22"/>
      <c r="I1" s="22"/>
      <c r="J1" s="22"/>
      <c r="N1" s="25"/>
      <c r="O1" s="26"/>
      <c r="P1" s="27"/>
    </row>
    <row r="2" spans="1:19" x14ac:dyDescent="0.25">
      <c r="A2" s="28"/>
      <c r="B2" s="28"/>
      <c r="C2" s="255" t="s">
        <v>501</v>
      </c>
      <c r="D2" s="255"/>
      <c r="E2" s="255"/>
      <c r="F2" s="255"/>
      <c r="G2" s="255"/>
      <c r="H2" s="255"/>
      <c r="I2" s="255"/>
      <c r="J2" s="28"/>
    </row>
    <row r="3" spans="1:19" x14ac:dyDescent="0.25">
      <c r="A3" s="29"/>
      <c r="B3" s="29"/>
      <c r="C3" s="246" t="s">
        <v>17</v>
      </c>
      <c r="D3" s="246"/>
      <c r="E3" s="246"/>
      <c r="F3" s="246"/>
      <c r="G3" s="246"/>
      <c r="H3" s="246"/>
      <c r="I3" s="246"/>
      <c r="J3" s="29"/>
    </row>
    <row r="4" spans="1:19" x14ac:dyDescent="0.25">
      <c r="A4" s="29"/>
      <c r="B4" s="29"/>
      <c r="C4" s="256" t="s">
        <v>52</v>
      </c>
      <c r="D4" s="256"/>
      <c r="E4" s="256"/>
      <c r="F4" s="256"/>
      <c r="G4" s="256"/>
      <c r="H4" s="256"/>
      <c r="I4" s="256"/>
      <c r="J4" s="29"/>
    </row>
    <row r="5" spans="1:19" x14ac:dyDescent="0.25">
      <c r="A5" s="22"/>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19" x14ac:dyDescent="0.25">
      <c r="A6" s="22"/>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19" x14ac:dyDescent="0.25">
      <c r="A7" s="22"/>
      <c r="B7" s="22"/>
      <c r="C7" s="26" t="s">
        <v>7</v>
      </c>
      <c r="D7" s="269" t="str">
        <f>'Kops a'!D8</f>
        <v>Toma iela 47 (1-6), Liepāja</v>
      </c>
      <c r="E7" s="269"/>
      <c r="F7" s="269"/>
      <c r="G7" s="269"/>
      <c r="H7" s="269"/>
      <c r="I7" s="269"/>
      <c r="J7" s="269"/>
      <c r="K7" s="269"/>
      <c r="L7" s="269"/>
      <c r="M7" s="17"/>
      <c r="N7" s="17"/>
      <c r="O7" s="17"/>
      <c r="P7" s="17"/>
    </row>
    <row r="8" spans="1:19" x14ac:dyDescent="0.25">
      <c r="A8" s="22"/>
      <c r="B8" s="22"/>
      <c r="C8" s="4" t="s">
        <v>20</v>
      </c>
      <c r="D8" s="269" t="str">
        <f>'Kops a'!D9</f>
        <v>2018/3-62/444</v>
      </c>
      <c r="E8" s="269"/>
      <c r="F8" s="269"/>
      <c r="G8" s="269"/>
      <c r="H8" s="269"/>
      <c r="I8" s="269"/>
      <c r="J8" s="269"/>
      <c r="K8" s="269"/>
      <c r="L8" s="269"/>
      <c r="M8" s="17"/>
      <c r="N8" s="17"/>
      <c r="O8" s="17"/>
      <c r="P8" s="17"/>
    </row>
    <row r="9" spans="1:19" ht="11.25" customHeight="1" x14ac:dyDescent="0.25">
      <c r="A9" s="257" t="s">
        <v>661</v>
      </c>
      <c r="B9" s="257"/>
      <c r="C9" s="257"/>
      <c r="D9" s="257"/>
      <c r="E9" s="257"/>
      <c r="F9" s="257"/>
      <c r="G9" s="30"/>
      <c r="H9" s="30"/>
      <c r="I9" s="30"/>
      <c r="J9" s="261" t="s">
        <v>39</v>
      </c>
      <c r="K9" s="261"/>
      <c r="L9" s="261"/>
      <c r="M9" s="261"/>
      <c r="N9" s="268">
        <f>P69</f>
        <v>0</v>
      </c>
      <c r="O9" s="268"/>
      <c r="P9" s="30"/>
    </row>
    <row r="10" spans="1:19" x14ac:dyDescent="0.25">
      <c r="A10" s="31"/>
      <c r="B10" s="32"/>
      <c r="C10" s="4"/>
      <c r="D10" s="22"/>
      <c r="E10" s="22"/>
      <c r="F10" s="22"/>
      <c r="G10" s="22"/>
      <c r="H10" s="22"/>
      <c r="I10" s="22"/>
      <c r="J10" s="22"/>
      <c r="K10" s="22"/>
      <c r="L10" s="28"/>
      <c r="M10" s="28"/>
      <c r="O10" s="92"/>
      <c r="P10" s="91" t="str">
        <f>A75</f>
        <v>Tāme sastādīta 2021. gada</v>
      </c>
    </row>
    <row r="11" spans="1:19" ht="15.75" thickBot="1" x14ac:dyDescent="0.3">
      <c r="A11" s="31"/>
      <c r="B11" s="32"/>
      <c r="C11" s="4"/>
      <c r="D11" s="22"/>
      <c r="E11" s="22"/>
      <c r="F11" s="22"/>
      <c r="G11" s="22"/>
      <c r="H11" s="22"/>
      <c r="I11" s="22"/>
      <c r="J11" s="22"/>
      <c r="K11" s="22"/>
      <c r="L11" s="33"/>
      <c r="M11" s="33"/>
      <c r="N11" s="34"/>
      <c r="O11" s="25"/>
      <c r="P11" s="22"/>
    </row>
    <row r="12" spans="1:19" x14ac:dyDescent="0.25">
      <c r="A12" s="225" t="s">
        <v>23</v>
      </c>
      <c r="B12" s="263" t="s">
        <v>40</v>
      </c>
      <c r="C12" s="259" t="s">
        <v>41</v>
      </c>
      <c r="D12" s="266" t="s">
        <v>42</v>
      </c>
      <c r="E12" s="249" t="s">
        <v>43</v>
      </c>
      <c r="F12" s="258" t="s">
        <v>44</v>
      </c>
      <c r="G12" s="259"/>
      <c r="H12" s="259"/>
      <c r="I12" s="259"/>
      <c r="J12" s="259"/>
      <c r="K12" s="260"/>
      <c r="L12" s="258" t="s">
        <v>45</v>
      </c>
      <c r="M12" s="259"/>
      <c r="N12" s="259"/>
      <c r="O12" s="259"/>
      <c r="P12" s="260"/>
      <c r="Q12" s="108"/>
    </row>
    <row r="13" spans="1:19" ht="126.75" customHeight="1" thickBot="1" x14ac:dyDescent="0.3">
      <c r="A13" s="262"/>
      <c r="B13" s="264"/>
      <c r="C13" s="265"/>
      <c r="D13" s="267"/>
      <c r="E13" s="250"/>
      <c r="F13" s="131" t="s">
        <v>46</v>
      </c>
      <c r="G13" s="132" t="s">
        <v>47</v>
      </c>
      <c r="H13" s="132" t="s">
        <v>48</v>
      </c>
      <c r="I13" s="132" t="s">
        <v>49</v>
      </c>
      <c r="J13" s="132" t="s">
        <v>50</v>
      </c>
      <c r="K13" s="61" t="s">
        <v>51</v>
      </c>
      <c r="L13" s="35" t="s">
        <v>46</v>
      </c>
      <c r="M13" s="36" t="s">
        <v>48</v>
      </c>
      <c r="N13" s="36" t="s">
        <v>49</v>
      </c>
      <c r="O13" s="36" t="s">
        <v>50</v>
      </c>
      <c r="P13" s="61" t="s">
        <v>51</v>
      </c>
    </row>
    <row r="14" spans="1:19" ht="22.5" x14ac:dyDescent="0.25">
      <c r="A14" s="159" t="s">
        <v>502</v>
      </c>
      <c r="B14" s="138"/>
      <c r="C14" s="111" t="s">
        <v>638</v>
      </c>
      <c r="D14" s="24"/>
      <c r="E14" s="68"/>
      <c r="F14" s="69"/>
      <c r="G14" s="66"/>
      <c r="H14" s="46">
        <f t="shared" ref="H14:H68" si="0">ROUND(F14*G14,2)</f>
        <v>0</v>
      </c>
      <c r="I14" s="66"/>
      <c r="J14" s="66"/>
      <c r="K14" s="47">
        <f t="shared" ref="K14:K68" si="1">SUM(H14:J14)</f>
        <v>0</v>
      </c>
      <c r="L14" s="48">
        <f t="shared" ref="L14:L68" si="2">ROUND(E14*F14,2)</f>
        <v>0</v>
      </c>
      <c r="M14" s="46">
        <f t="shared" ref="M14:M68" si="3">ROUND(H14*E14,2)</f>
        <v>0</v>
      </c>
      <c r="N14" s="46">
        <f t="shared" ref="N14:N68" si="4">ROUND(I14*E14,2)</f>
        <v>0</v>
      </c>
      <c r="O14" s="46">
        <f t="shared" ref="O14:O68" si="5">ROUND(J14*E14,2)</f>
        <v>0</v>
      </c>
      <c r="P14" s="47">
        <f t="shared" ref="P14:P68" si="6">SUM(M14:O14)</f>
        <v>0</v>
      </c>
      <c r="S14" s="145"/>
    </row>
    <row r="15" spans="1:19" x14ac:dyDescent="0.25">
      <c r="A15" s="160" t="s">
        <v>503</v>
      </c>
      <c r="B15" s="138"/>
      <c r="C15" s="45" t="s">
        <v>205</v>
      </c>
      <c r="D15" s="106" t="s">
        <v>87</v>
      </c>
      <c r="E15" s="68">
        <v>0.5</v>
      </c>
      <c r="F15" s="69"/>
      <c r="G15" s="66"/>
      <c r="H15" s="46">
        <f t="shared" si="0"/>
        <v>0</v>
      </c>
      <c r="I15" s="66"/>
      <c r="J15" s="66"/>
      <c r="K15" s="47">
        <f t="shared" si="1"/>
        <v>0</v>
      </c>
      <c r="L15" s="48">
        <f t="shared" si="2"/>
        <v>0</v>
      </c>
      <c r="M15" s="46">
        <f t="shared" si="3"/>
        <v>0</v>
      </c>
      <c r="N15" s="46">
        <f t="shared" si="4"/>
        <v>0</v>
      </c>
      <c r="O15" s="46">
        <f t="shared" si="5"/>
        <v>0</v>
      </c>
      <c r="P15" s="47">
        <f t="shared" si="6"/>
        <v>0</v>
      </c>
      <c r="S15" s="145"/>
    </row>
    <row r="16" spans="1:19" x14ac:dyDescent="0.25">
      <c r="A16" s="62" t="s">
        <v>504</v>
      </c>
      <c r="B16" s="38"/>
      <c r="C16" s="45" t="s">
        <v>206</v>
      </c>
      <c r="D16" s="24" t="s">
        <v>87</v>
      </c>
      <c r="E16" s="68">
        <v>0.7</v>
      </c>
      <c r="F16" s="69"/>
      <c r="G16" s="66"/>
      <c r="H16" s="46">
        <f t="shared" si="0"/>
        <v>0</v>
      </c>
      <c r="I16" s="66"/>
      <c r="J16" s="66"/>
      <c r="K16" s="47">
        <f t="shared" si="1"/>
        <v>0</v>
      </c>
      <c r="L16" s="48">
        <f t="shared" si="2"/>
        <v>0</v>
      </c>
      <c r="M16" s="46">
        <f t="shared" si="3"/>
        <v>0</v>
      </c>
      <c r="N16" s="46">
        <f t="shared" si="4"/>
        <v>0</v>
      </c>
      <c r="O16" s="46">
        <f t="shared" si="5"/>
        <v>0</v>
      </c>
      <c r="P16" s="47">
        <f t="shared" si="6"/>
        <v>0</v>
      </c>
    </row>
    <row r="17" spans="1:19" ht="24.75" customHeight="1" x14ac:dyDescent="0.25">
      <c r="A17" s="159" t="s">
        <v>505</v>
      </c>
      <c r="B17" s="38"/>
      <c r="C17" s="45" t="s">
        <v>207</v>
      </c>
      <c r="D17" s="24" t="s">
        <v>70</v>
      </c>
      <c r="E17" s="68">
        <v>6</v>
      </c>
      <c r="F17" s="69"/>
      <c r="G17" s="66"/>
      <c r="H17" s="46">
        <f t="shared" si="0"/>
        <v>0</v>
      </c>
      <c r="I17" s="66"/>
      <c r="J17" s="66"/>
      <c r="K17" s="47">
        <f t="shared" si="1"/>
        <v>0</v>
      </c>
      <c r="L17" s="48">
        <f t="shared" si="2"/>
        <v>0</v>
      </c>
      <c r="M17" s="46">
        <f t="shared" si="3"/>
        <v>0</v>
      </c>
      <c r="N17" s="46">
        <f t="shared" si="4"/>
        <v>0</v>
      </c>
      <c r="O17" s="46">
        <f t="shared" si="5"/>
        <v>0</v>
      </c>
      <c r="P17" s="47">
        <f t="shared" si="6"/>
        <v>0</v>
      </c>
    </row>
    <row r="18" spans="1:19" ht="24" x14ac:dyDescent="0.25">
      <c r="A18" s="160" t="s">
        <v>506</v>
      </c>
      <c r="B18" s="38"/>
      <c r="C18" s="45" t="s">
        <v>635</v>
      </c>
      <c r="D18" s="24" t="s">
        <v>70</v>
      </c>
      <c r="E18" s="68">
        <v>5</v>
      </c>
      <c r="F18" s="69"/>
      <c r="G18" s="66"/>
      <c r="H18" s="46">
        <f t="shared" si="0"/>
        <v>0</v>
      </c>
      <c r="I18" s="66"/>
      <c r="J18" s="66"/>
      <c r="K18" s="47">
        <f t="shared" si="1"/>
        <v>0</v>
      </c>
      <c r="L18" s="48">
        <f t="shared" si="2"/>
        <v>0</v>
      </c>
      <c r="M18" s="46">
        <f t="shared" si="3"/>
        <v>0</v>
      </c>
      <c r="N18" s="46">
        <f t="shared" si="4"/>
        <v>0</v>
      </c>
      <c r="O18" s="46">
        <f t="shared" si="5"/>
        <v>0</v>
      </c>
      <c r="P18" s="47">
        <f t="shared" si="6"/>
        <v>0</v>
      </c>
    </row>
    <row r="19" spans="1:19" ht="22.5" x14ac:dyDescent="0.25">
      <c r="A19" s="62" t="s">
        <v>507</v>
      </c>
      <c r="B19" s="38"/>
      <c r="C19" s="45" t="s">
        <v>208</v>
      </c>
      <c r="D19" s="24" t="s">
        <v>73</v>
      </c>
      <c r="E19" s="68">
        <v>2</v>
      </c>
      <c r="F19" s="69"/>
      <c r="G19" s="66"/>
      <c r="H19" s="46">
        <f t="shared" si="0"/>
        <v>0</v>
      </c>
      <c r="I19" s="66"/>
      <c r="J19" s="66"/>
      <c r="K19" s="47">
        <f t="shared" si="1"/>
        <v>0</v>
      </c>
      <c r="L19" s="48">
        <f t="shared" si="2"/>
        <v>0</v>
      </c>
      <c r="M19" s="46">
        <f t="shared" si="3"/>
        <v>0</v>
      </c>
      <c r="N19" s="46">
        <f t="shared" si="4"/>
        <v>0</v>
      </c>
      <c r="O19" s="46">
        <f t="shared" si="5"/>
        <v>0</v>
      </c>
      <c r="P19" s="47">
        <f t="shared" si="6"/>
        <v>0</v>
      </c>
    </row>
    <row r="20" spans="1:19" x14ac:dyDescent="0.25">
      <c r="A20" s="62" t="s">
        <v>508</v>
      </c>
      <c r="B20" s="38"/>
      <c r="C20" s="45" t="s">
        <v>512</v>
      </c>
      <c r="D20" s="24"/>
      <c r="E20" s="68"/>
      <c r="F20" s="69"/>
      <c r="G20" s="66"/>
      <c r="H20" s="46">
        <f t="shared" si="0"/>
        <v>0</v>
      </c>
      <c r="I20" s="66"/>
      <c r="J20" s="66"/>
      <c r="K20" s="47">
        <f t="shared" si="1"/>
        <v>0</v>
      </c>
      <c r="L20" s="48">
        <f t="shared" si="2"/>
        <v>0</v>
      </c>
      <c r="M20" s="46">
        <f t="shared" si="3"/>
        <v>0</v>
      </c>
      <c r="N20" s="46">
        <f t="shared" si="4"/>
        <v>0</v>
      </c>
      <c r="O20" s="46">
        <f t="shared" si="5"/>
        <v>0</v>
      </c>
      <c r="P20" s="47">
        <f t="shared" si="6"/>
        <v>0</v>
      </c>
    </row>
    <row r="21" spans="1:19" ht="22.5" x14ac:dyDescent="0.25">
      <c r="A21" s="137" t="s">
        <v>509</v>
      </c>
      <c r="B21" s="38"/>
      <c r="C21" s="45" t="s">
        <v>636</v>
      </c>
      <c r="D21" s="24" t="s">
        <v>70</v>
      </c>
      <c r="E21" s="68">
        <v>13.6</v>
      </c>
      <c r="F21" s="69"/>
      <c r="G21" s="66"/>
      <c r="H21" s="46">
        <f t="shared" si="0"/>
        <v>0</v>
      </c>
      <c r="I21" s="66"/>
      <c r="J21" s="66"/>
      <c r="K21" s="47">
        <f t="shared" si="1"/>
        <v>0</v>
      </c>
      <c r="L21" s="48">
        <f t="shared" si="2"/>
        <v>0</v>
      </c>
      <c r="M21" s="46">
        <f t="shared" si="3"/>
        <v>0</v>
      </c>
      <c r="N21" s="46">
        <f t="shared" si="4"/>
        <v>0</v>
      </c>
      <c r="O21" s="46">
        <f t="shared" si="5"/>
        <v>0</v>
      </c>
      <c r="P21" s="47">
        <f t="shared" si="6"/>
        <v>0</v>
      </c>
    </row>
    <row r="22" spans="1:19" x14ac:dyDescent="0.25">
      <c r="A22" s="62" t="s">
        <v>510</v>
      </c>
      <c r="B22" s="38"/>
      <c r="C22" s="45" t="s">
        <v>212</v>
      </c>
      <c r="D22" s="24" t="s">
        <v>70</v>
      </c>
      <c r="E22" s="68">
        <v>3.5</v>
      </c>
      <c r="F22" s="69"/>
      <c r="G22" s="66"/>
      <c r="H22" s="46">
        <f t="shared" si="0"/>
        <v>0</v>
      </c>
      <c r="I22" s="66"/>
      <c r="J22" s="66"/>
      <c r="K22" s="47">
        <f t="shared" si="1"/>
        <v>0</v>
      </c>
      <c r="L22" s="48">
        <f t="shared" si="2"/>
        <v>0</v>
      </c>
      <c r="M22" s="46">
        <f t="shared" si="3"/>
        <v>0</v>
      </c>
      <c r="N22" s="46">
        <f t="shared" si="4"/>
        <v>0</v>
      </c>
      <c r="O22" s="46">
        <f t="shared" si="5"/>
        <v>0</v>
      </c>
      <c r="P22" s="47">
        <f t="shared" si="6"/>
        <v>0</v>
      </c>
    </row>
    <row r="23" spans="1:19" x14ac:dyDescent="0.25">
      <c r="A23" s="62" t="s">
        <v>511</v>
      </c>
      <c r="B23" s="38"/>
      <c r="C23" s="45" t="s">
        <v>213</v>
      </c>
      <c r="D23" s="24" t="s">
        <v>70</v>
      </c>
      <c r="E23" s="68">
        <v>3.5</v>
      </c>
      <c r="F23" s="69"/>
      <c r="G23" s="66"/>
      <c r="H23" s="46">
        <f t="shared" si="0"/>
        <v>0</v>
      </c>
      <c r="I23" s="66"/>
      <c r="J23" s="66"/>
      <c r="K23" s="47">
        <f t="shared" si="1"/>
        <v>0</v>
      </c>
      <c r="L23" s="48">
        <f t="shared" si="2"/>
        <v>0</v>
      </c>
      <c r="M23" s="46">
        <f t="shared" si="3"/>
        <v>0</v>
      </c>
      <c r="N23" s="46">
        <f t="shared" si="4"/>
        <v>0</v>
      </c>
      <c r="O23" s="46">
        <f t="shared" si="5"/>
        <v>0</v>
      </c>
      <c r="P23" s="47">
        <f t="shared" si="6"/>
        <v>0</v>
      </c>
    </row>
    <row r="24" spans="1:19" x14ac:dyDescent="0.25">
      <c r="A24" s="137" t="s">
        <v>513</v>
      </c>
      <c r="B24" s="38"/>
      <c r="C24" s="45" t="s">
        <v>214</v>
      </c>
      <c r="D24" s="24" t="s">
        <v>70</v>
      </c>
      <c r="E24" s="68">
        <v>3.5</v>
      </c>
      <c r="F24" s="69"/>
      <c r="G24" s="66"/>
      <c r="H24" s="46">
        <f t="shared" si="0"/>
        <v>0</v>
      </c>
      <c r="I24" s="66"/>
      <c r="J24" s="66"/>
      <c r="K24" s="47">
        <f t="shared" si="1"/>
        <v>0</v>
      </c>
      <c r="L24" s="48">
        <f t="shared" si="2"/>
        <v>0</v>
      </c>
      <c r="M24" s="46">
        <f t="shared" si="3"/>
        <v>0</v>
      </c>
      <c r="N24" s="46">
        <f t="shared" si="4"/>
        <v>0</v>
      </c>
      <c r="O24" s="46">
        <f t="shared" si="5"/>
        <v>0</v>
      </c>
      <c r="P24" s="47">
        <f t="shared" si="6"/>
        <v>0</v>
      </c>
    </row>
    <row r="25" spans="1:19" x14ac:dyDescent="0.25">
      <c r="A25" s="62" t="s">
        <v>514</v>
      </c>
      <c r="B25" s="38"/>
      <c r="C25" s="111" t="s">
        <v>597</v>
      </c>
      <c r="D25" s="24" t="s">
        <v>70</v>
      </c>
      <c r="E25" s="68">
        <v>3.5</v>
      </c>
      <c r="F25" s="69"/>
      <c r="G25" s="66"/>
      <c r="H25" s="46">
        <f t="shared" si="0"/>
        <v>0</v>
      </c>
      <c r="I25" s="66"/>
      <c r="J25" s="66"/>
      <c r="K25" s="47">
        <f t="shared" si="1"/>
        <v>0</v>
      </c>
      <c r="L25" s="48">
        <f t="shared" si="2"/>
        <v>0</v>
      </c>
      <c r="M25" s="46">
        <f t="shared" si="3"/>
        <v>0</v>
      </c>
      <c r="N25" s="46">
        <f t="shared" si="4"/>
        <v>0</v>
      </c>
      <c r="O25" s="46">
        <f t="shared" si="5"/>
        <v>0</v>
      </c>
      <c r="P25" s="47">
        <f t="shared" si="6"/>
        <v>0</v>
      </c>
      <c r="S25" s="145"/>
    </row>
    <row r="26" spans="1:19" ht="22.5" x14ac:dyDescent="0.25">
      <c r="A26" s="62" t="s">
        <v>515</v>
      </c>
      <c r="B26" s="38"/>
      <c r="C26" s="45" t="s">
        <v>215</v>
      </c>
      <c r="D26" s="24" t="s">
        <v>70</v>
      </c>
      <c r="E26" s="68">
        <v>0.5</v>
      </c>
      <c r="F26" s="69"/>
      <c r="G26" s="66"/>
      <c r="H26" s="46">
        <f t="shared" si="0"/>
        <v>0</v>
      </c>
      <c r="I26" s="66"/>
      <c r="J26" s="66"/>
      <c r="K26" s="47">
        <f t="shared" si="1"/>
        <v>0</v>
      </c>
      <c r="L26" s="48">
        <f t="shared" si="2"/>
        <v>0</v>
      </c>
      <c r="M26" s="46">
        <f t="shared" si="3"/>
        <v>0</v>
      </c>
      <c r="N26" s="46">
        <f t="shared" si="4"/>
        <v>0</v>
      </c>
      <c r="O26" s="46">
        <f t="shared" si="5"/>
        <v>0</v>
      </c>
      <c r="P26" s="47">
        <f t="shared" si="6"/>
        <v>0</v>
      </c>
    </row>
    <row r="27" spans="1:19" x14ac:dyDescent="0.25">
      <c r="A27" s="137" t="s">
        <v>516</v>
      </c>
      <c r="B27" s="38"/>
      <c r="C27" s="45" t="s">
        <v>520</v>
      </c>
      <c r="D27" s="24"/>
      <c r="E27" s="68"/>
      <c r="F27" s="69"/>
      <c r="G27" s="66"/>
      <c r="H27" s="46">
        <f t="shared" si="0"/>
        <v>0</v>
      </c>
      <c r="I27" s="66"/>
      <c r="J27" s="66"/>
      <c r="K27" s="47">
        <f t="shared" si="1"/>
        <v>0</v>
      </c>
      <c r="L27" s="48">
        <f t="shared" si="2"/>
        <v>0</v>
      </c>
      <c r="M27" s="46">
        <f t="shared" si="3"/>
        <v>0</v>
      </c>
      <c r="N27" s="46">
        <f t="shared" si="4"/>
        <v>0</v>
      </c>
      <c r="O27" s="46">
        <f t="shared" si="5"/>
        <v>0</v>
      </c>
      <c r="P27" s="47">
        <f t="shared" si="6"/>
        <v>0</v>
      </c>
    </row>
    <row r="28" spans="1:19" ht="11.25" x14ac:dyDescent="0.2">
      <c r="A28" s="159" t="s">
        <v>517</v>
      </c>
      <c r="B28" s="138"/>
      <c r="C28" s="111" t="s">
        <v>523</v>
      </c>
      <c r="D28" s="106" t="s">
        <v>87</v>
      </c>
      <c r="E28" s="112">
        <v>1.5</v>
      </c>
      <c r="F28" s="69"/>
      <c r="G28" s="66"/>
      <c r="H28" s="46">
        <f t="shared" si="0"/>
        <v>0</v>
      </c>
      <c r="I28" s="66"/>
      <c r="J28" s="66"/>
      <c r="K28" s="47">
        <f t="shared" si="1"/>
        <v>0</v>
      </c>
      <c r="L28" s="48">
        <f t="shared" si="2"/>
        <v>0</v>
      </c>
      <c r="M28" s="46">
        <f t="shared" si="3"/>
        <v>0</v>
      </c>
      <c r="N28" s="46">
        <f t="shared" si="4"/>
        <v>0</v>
      </c>
      <c r="O28" s="46">
        <f t="shared" si="5"/>
        <v>0</v>
      </c>
      <c r="P28" s="47">
        <f t="shared" si="6"/>
        <v>0</v>
      </c>
      <c r="R28" s="193"/>
      <c r="S28" s="21"/>
    </row>
    <row r="29" spans="1:19" ht="22.5" x14ac:dyDescent="0.2">
      <c r="A29" s="159" t="s">
        <v>518</v>
      </c>
      <c r="B29" s="38"/>
      <c r="C29" s="111" t="s">
        <v>630</v>
      </c>
      <c r="D29" s="106" t="s">
        <v>70</v>
      </c>
      <c r="E29" s="112">
        <v>10</v>
      </c>
      <c r="F29" s="69"/>
      <c r="G29" s="66"/>
      <c r="H29" s="46">
        <f t="shared" si="0"/>
        <v>0</v>
      </c>
      <c r="I29" s="66"/>
      <c r="J29" s="66"/>
      <c r="K29" s="47">
        <f t="shared" si="1"/>
        <v>0</v>
      </c>
      <c r="L29" s="48">
        <f t="shared" si="2"/>
        <v>0</v>
      </c>
      <c r="M29" s="46">
        <f t="shared" si="3"/>
        <v>0</v>
      </c>
      <c r="N29" s="46">
        <f t="shared" si="4"/>
        <v>0</v>
      </c>
      <c r="O29" s="46">
        <f t="shared" si="5"/>
        <v>0</v>
      </c>
      <c r="P29" s="47">
        <f t="shared" si="6"/>
        <v>0</v>
      </c>
      <c r="R29" s="193"/>
      <c r="S29" s="121"/>
    </row>
    <row r="30" spans="1:19" ht="22.5" x14ac:dyDescent="0.2">
      <c r="A30" s="159" t="s">
        <v>519</v>
      </c>
      <c r="B30" s="38"/>
      <c r="C30" s="111" t="s">
        <v>637</v>
      </c>
      <c r="D30" s="106" t="s">
        <v>70</v>
      </c>
      <c r="E30" s="112">
        <v>10</v>
      </c>
      <c r="F30" s="69"/>
      <c r="G30" s="66"/>
      <c r="H30" s="46">
        <f t="shared" si="0"/>
        <v>0</v>
      </c>
      <c r="I30" s="66"/>
      <c r="J30" s="66"/>
      <c r="K30" s="47">
        <f t="shared" si="1"/>
        <v>0</v>
      </c>
      <c r="L30" s="48">
        <f t="shared" si="2"/>
        <v>0</v>
      </c>
      <c r="M30" s="46">
        <f t="shared" si="3"/>
        <v>0</v>
      </c>
      <c r="N30" s="46">
        <f t="shared" si="4"/>
        <v>0</v>
      </c>
      <c r="O30" s="46">
        <f t="shared" si="5"/>
        <v>0</v>
      </c>
      <c r="P30" s="47">
        <f t="shared" si="6"/>
        <v>0</v>
      </c>
      <c r="R30" s="193"/>
      <c r="S30" s="121"/>
    </row>
    <row r="31" spans="1:19" ht="11.25" x14ac:dyDescent="0.2">
      <c r="A31" s="159" t="s">
        <v>521</v>
      </c>
      <c r="B31" s="38"/>
      <c r="C31" s="111" t="s">
        <v>527</v>
      </c>
      <c r="D31" s="106" t="s">
        <v>87</v>
      </c>
      <c r="E31" s="112">
        <v>1.2</v>
      </c>
      <c r="F31" s="69"/>
      <c r="G31" s="66"/>
      <c r="H31" s="46">
        <f t="shared" si="0"/>
        <v>0</v>
      </c>
      <c r="I31" s="66"/>
      <c r="J31" s="66"/>
      <c r="K31" s="47">
        <f t="shared" si="1"/>
        <v>0</v>
      </c>
      <c r="L31" s="48">
        <f t="shared" si="2"/>
        <v>0</v>
      </c>
      <c r="M31" s="46">
        <f t="shared" si="3"/>
        <v>0</v>
      </c>
      <c r="N31" s="46">
        <f t="shared" si="4"/>
        <v>0</v>
      </c>
      <c r="O31" s="46">
        <f t="shared" si="5"/>
        <v>0</v>
      </c>
      <c r="P31" s="47">
        <f t="shared" si="6"/>
        <v>0</v>
      </c>
      <c r="R31" s="193"/>
      <c r="S31" s="121"/>
    </row>
    <row r="32" spans="1:19" x14ac:dyDescent="0.25">
      <c r="A32" s="159" t="s">
        <v>522</v>
      </c>
      <c r="B32" s="38"/>
      <c r="C32" s="45" t="s">
        <v>529</v>
      </c>
      <c r="D32" s="24"/>
      <c r="E32" s="68"/>
      <c r="F32" s="69"/>
      <c r="G32" s="66"/>
      <c r="H32" s="46">
        <f t="shared" si="0"/>
        <v>0</v>
      </c>
      <c r="I32" s="66"/>
      <c r="J32" s="66"/>
      <c r="K32" s="47">
        <f t="shared" si="1"/>
        <v>0</v>
      </c>
      <c r="L32" s="48">
        <f t="shared" si="2"/>
        <v>0</v>
      </c>
      <c r="M32" s="46">
        <f t="shared" si="3"/>
        <v>0</v>
      </c>
      <c r="N32" s="46">
        <f t="shared" si="4"/>
        <v>0</v>
      </c>
      <c r="O32" s="46">
        <f t="shared" si="5"/>
        <v>0</v>
      </c>
      <c r="P32" s="47">
        <f t="shared" si="6"/>
        <v>0</v>
      </c>
    </row>
    <row r="33" spans="1:19" ht="22.5" x14ac:dyDescent="0.25">
      <c r="A33" s="159" t="s">
        <v>524</v>
      </c>
      <c r="B33" s="38" t="s">
        <v>531</v>
      </c>
      <c r="C33" s="45" t="s">
        <v>627</v>
      </c>
      <c r="D33" s="24" t="s">
        <v>271</v>
      </c>
      <c r="E33" s="68">
        <v>6</v>
      </c>
      <c r="F33" s="69"/>
      <c r="G33" s="66"/>
      <c r="H33" s="46">
        <f t="shared" si="0"/>
        <v>0</v>
      </c>
      <c r="I33" s="66"/>
      <c r="J33" s="66"/>
      <c r="K33" s="47">
        <f t="shared" si="1"/>
        <v>0</v>
      </c>
      <c r="L33" s="48">
        <f t="shared" si="2"/>
        <v>0</v>
      </c>
      <c r="M33" s="46">
        <f t="shared" si="3"/>
        <v>0</v>
      </c>
      <c r="N33" s="46">
        <f t="shared" si="4"/>
        <v>0</v>
      </c>
      <c r="O33" s="46">
        <f t="shared" si="5"/>
        <v>0</v>
      </c>
      <c r="P33" s="47">
        <f t="shared" si="6"/>
        <v>0</v>
      </c>
    </row>
    <row r="34" spans="1:19" ht="22.5" x14ac:dyDescent="0.25">
      <c r="A34" s="159" t="s">
        <v>525</v>
      </c>
      <c r="B34" s="38" t="s">
        <v>533</v>
      </c>
      <c r="C34" s="45" t="s">
        <v>628</v>
      </c>
      <c r="D34" s="24" t="s">
        <v>271</v>
      </c>
      <c r="E34" s="68">
        <v>2</v>
      </c>
      <c r="F34" s="69"/>
      <c r="G34" s="66"/>
      <c r="H34" s="46">
        <f t="shared" si="0"/>
        <v>0</v>
      </c>
      <c r="I34" s="66"/>
      <c r="J34" s="66"/>
      <c r="K34" s="47">
        <f t="shared" si="1"/>
        <v>0</v>
      </c>
      <c r="L34" s="48">
        <f t="shared" si="2"/>
        <v>0</v>
      </c>
      <c r="M34" s="46">
        <f t="shared" si="3"/>
        <v>0</v>
      </c>
      <c r="N34" s="46">
        <f t="shared" si="4"/>
        <v>0</v>
      </c>
      <c r="O34" s="46">
        <f t="shared" si="5"/>
        <v>0</v>
      </c>
      <c r="P34" s="47">
        <f t="shared" si="6"/>
        <v>0</v>
      </c>
    </row>
    <row r="35" spans="1:19" ht="22.5" x14ac:dyDescent="0.25">
      <c r="A35" s="159" t="s">
        <v>526</v>
      </c>
      <c r="B35" s="38" t="s">
        <v>535</v>
      </c>
      <c r="C35" s="111" t="s">
        <v>629</v>
      </c>
      <c r="D35" s="106" t="s">
        <v>271</v>
      </c>
      <c r="E35" s="112">
        <v>1</v>
      </c>
      <c r="F35" s="69"/>
      <c r="G35" s="66"/>
      <c r="H35" s="46">
        <f t="shared" si="0"/>
        <v>0</v>
      </c>
      <c r="I35" s="66"/>
      <c r="J35" s="66"/>
      <c r="K35" s="47">
        <f t="shared" si="1"/>
        <v>0</v>
      </c>
      <c r="L35" s="48">
        <f t="shared" si="2"/>
        <v>0</v>
      </c>
      <c r="M35" s="46">
        <f t="shared" si="3"/>
        <v>0</v>
      </c>
      <c r="N35" s="46">
        <f t="shared" si="4"/>
        <v>0</v>
      </c>
      <c r="O35" s="46">
        <f t="shared" si="5"/>
        <v>0</v>
      </c>
      <c r="P35" s="47">
        <f t="shared" si="6"/>
        <v>0</v>
      </c>
      <c r="S35" s="145"/>
    </row>
    <row r="36" spans="1:19" ht="22.5" x14ac:dyDescent="0.25">
      <c r="A36" s="159" t="s">
        <v>528</v>
      </c>
      <c r="B36" s="38"/>
      <c r="C36" s="45" t="s">
        <v>537</v>
      </c>
      <c r="D36" s="24" t="s">
        <v>67</v>
      </c>
      <c r="E36" s="68">
        <v>49.1</v>
      </c>
      <c r="F36" s="69"/>
      <c r="G36" s="66"/>
      <c r="H36" s="46">
        <f t="shared" si="0"/>
        <v>0</v>
      </c>
      <c r="I36" s="66"/>
      <c r="J36" s="66"/>
      <c r="K36" s="47">
        <f t="shared" si="1"/>
        <v>0</v>
      </c>
      <c r="L36" s="48">
        <f t="shared" si="2"/>
        <v>0</v>
      </c>
      <c r="M36" s="46">
        <f t="shared" si="3"/>
        <v>0</v>
      </c>
      <c r="N36" s="46">
        <f t="shared" si="4"/>
        <v>0</v>
      </c>
      <c r="O36" s="46">
        <f t="shared" si="5"/>
        <v>0</v>
      </c>
      <c r="P36" s="47">
        <f t="shared" si="6"/>
        <v>0</v>
      </c>
    </row>
    <row r="37" spans="1:19" ht="22.5" x14ac:dyDescent="0.25">
      <c r="A37" s="159" t="s">
        <v>530</v>
      </c>
      <c r="B37" s="38"/>
      <c r="C37" s="45" t="s">
        <v>539</v>
      </c>
      <c r="D37" s="24" t="s">
        <v>67</v>
      </c>
      <c r="E37" s="68">
        <v>49.1</v>
      </c>
      <c r="F37" s="69"/>
      <c r="G37" s="66"/>
      <c r="H37" s="46">
        <f t="shared" si="0"/>
        <v>0</v>
      </c>
      <c r="I37" s="66"/>
      <c r="J37" s="66"/>
      <c r="K37" s="47">
        <f t="shared" si="1"/>
        <v>0</v>
      </c>
      <c r="L37" s="48">
        <f t="shared" si="2"/>
        <v>0</v>
      </c>
      <c r="M37" s="46">
        <f t="shared" si="3"/>
        <v>0</v>
      </c>
      <c r="N37" s="46">
        <f t="shared" si="4"/>
        <v>0</v>
      </c>
      <c r="O37" s="46">
        <f t="shared" si="5"/>
        <v>0</v>
      </c>
      <c r="P37" s="47">
        <f t="shared" si="6"/>
        <v>0</v>
      </c>
    </row>
    <row r="38" spans="1:19" ht="22.5" x14ac:dyDescent="0.25">
      <c r="A38" s="159" t="s">
        <v>532</v>
      </c>
      <c r="B38" s="38"/>
      <c r="C38" s="171" t="s">
        <v>608</v>
      </c>
      <c r="D38" s="24" t="s">
        <v>67</v>
      </c>
      <c r="E38" s="68">
        <v>7.5</v>
      </c>
      <c r="F38" s="69"/>
      <c r="G38" s="66"/>
      <c r="H38" s="46">
        <f t="shared" si="0"/>
        <v>0</v>
      </c>
      <c r="I38" s="66"/>
      <c r="J38" s="66"/>
      <c r="K38" s="47">
        <f t="shared" si="1"/>
        <v>0</v>
      </c>
      <c r="L38" s="48">
        <f t="shared" si="2"/>
        <v>0</v>
      </c>
      <c r="M38" s="46">
        <f t="shared" si="3"/>
        <v>0</v>
      </c>
      <c r="N38" s="46">
        <f t="shared" si="4"/>
        <v>0</v>
      </c>
      <c r="O38" s="46">
        <f t="shared" si="5"/>
        <v>0</v>
      </c>
      <c r="P38" s="47">
        <f t="shared" si="6"/>
        <v>0</v>
      </c>
      <c r="S38" s="145"/>
    </row>
    <row r="39" spans="1:19" x14ac:dyDescent="0.25">
      <c r="A39" s="159" t="s">
        <v>534</v>
      </c>
      <c r="B39" s="38"/>
      <c r="C39" s="45" t="s">
        <v>542</v>
      </c>
      <c r="D39" s="24"/>
      <c r="E39" s="68"/>
      <c r="F39" s="69"/>
      <c r="G39" s="66"/>
      <c r="H39" s="46">
        <f t="shared" si="0"/>
        <v>0</v>
      </c>
      <c r="I39" s="66"/>
      <c r="J39" s="66"/>
      <c r="K39" s="47">
        <f t="shared" si="1"/>
        <v>0</v>
      </c>
      <c r="L39" s="48">
        <f t="shared" si="2"/>
        <v>0</v>
      </c>
      <c r="M39" s="46">
        <f t="shared" si="3"/>
        <v>0</v>
      </c>
      <c r="N39" s="46">
        <f t="shared" si="4"/>
        <v>0</v>
      </c>
      <c r="O39" s="46">
        <f t="shared" si="5"/>
        <v>0</v>
      </c>
      <c r="P39" s="47">
        <f t="shared" si="6"/>
        <v>0</v>
      </c>
    </row>
    <row r="40" spans="1:19" x14ac:dyDescent="0.25">
      <c r="A40" s="159" t="s">
        <v>536</v>
      </c>
      <c r="B40" s="38"/>
      <c r="C40" s="111" t="s">
        <v>631</v>
      </c>
      <c r="D40" s="106" t="s">
        <v>70</v>
      </c>
      <c r="E40" s="112">
        <v>13</v>
      </c>
      <c r="F40" s="69"/>
      <c r="G40" s="66"/>
      <c r="H40" s="46">
        <f t="shared" si="0"/>
        <v>0</v>
      </c>
      <c r="I40" s="66"/>
      <c r="J40" s="66"/>
      <c r="K40" s="47">
        <f t="shared" si="1"/>
        <v>0</v>
      </c>
      <c r="L40" s="48">
        <f t="shared" si="2"/>
        <v>0</v>
      </c>
      <c r="M40" s="46">
        <f t="shared" si="3"/>
        <v>0</v>
      </c>
      <c r="N40" s="46">
        <f t="shared" si="4"/>
        <v>0</v>
      </c>
      <c r="O40" s="46">
        <f t="shared" si="5"/>
        <v>0</v>
      </c>
      <c r="P40" s="47">
        <f t="shared" si="6"/>
        <v>0</v>
      </c>
      <c r="Q40" s="198"/>
      <c r="S40" s="145"/>
    </row>
    <row r="41" spans="1:19" ht="22.5" x14ac:dyDescent="0.25">
      <c r="A41" s="159" t="s">
        <v>538</v>
      </c>
      <c r="B41" s="38"/>
      <c r="C41" s="111" t="s">
        <v>267</v>
      </c>
      <c r="D41" s="106" t="s">
        <v>70</v>
      </c>
      <c r="E41" s="112">
        <v>13</v>
      </c>
      <c r="F41" s="69"/>
      <c r="G41" s="66"/>
      <c r="H41" s="46">
        <f t="shared" si="0"/>
        <v>0</v>
      </c>
      <c r="I41" s="66"/>
      <c r="J41" s="66"/>
      <c r="K41" s="47">
        <f t="shared" si="1"/>
        <v>0</v>
      </c>
      <c r="L41" s="48">
        <f t="shared" si="2"/>
        <v>0</v>
      </c>
      <c r="M41" s="46">
        <f t="shared" si="3"/>
        <v>0</v>
      </c>
      <c r="N41" s="46">
        <f t="shared" si="4"/>
        <v>0</v>
      </c>
      <c r="O41" s="46">
        <f t="shared" si="5"/>
        <v>0</v>
      </c>
      <c r="P41" s="47">
        <f t="shared" si="6"/>
        <v>0</v>
      </c>
      <c r="Q41" s="198"/>
      <c r="S41" s="145"/>
    </row>
    <row r="42" spans="1:19" ht="22.5" x14ac:dyDescent="0.25">
      <c r="A42" s="159" t="s">
        <v>540</v>
      </c>
      <c r="B42" s="38"/>
      <c r="C42" s="286" t="s">
        <v>663</v>
      </c>
      <c r="D42" s="106" t="s">
        <v>70</v>
      </c>
      <c r="E42" s="112">
        <v>13</v>
      </c>
      <c r="F42" s="69"/>
      <c r="G42" s="66"/>
      <c r="H42" s="46">
        <f t="shared" si="0"/>
        <v>0</v>
      </c>
      <c r="I42" s="66"/>
      <c r="J42" s="66"/>
      <c r="K42" s="47">
        <f t="shared" si="1"/>
        <v>0</v>
      </c>
      <c r="L42" s="48">
        <f t="shared" si="2"/>
        <v>0</v>
      </c>
      <c r="M42" s="46">
        <f t="shared" si="3"/>
        <v>0</v>
      </c>
      <c r="N42" s="46">
        <f t="shared" si="4"/>
        <v>0</v>
      </c>
      <c r="O42" s="46">
        <f t="shared" si="5"/>
        <v>0</v>
      </c>
      <c r="P42" s="47">
        <f t="shared" si="6"/>
        <v>0</v>
      </c>
      <c r="Q42" s="198"/>
      <c r="S42" s="145"/>
    </row>
    <row r="43" spans="1:19" x14ac:dyDescent="0.25">
      <c r="A43" s="159" t="s">
        <v>541</v>
      </c>
      <c r="B43" s="38"/>
      <c r="C43" s="286" t="s">
        <v>547</v>
      </c>
      <c r="D43" s="106" t="s">
        <v>87</v>
      </c>
      <c r="E43" s="112">
        <v>0.2</v>
      </c>
      <c r="F43" s="69"/>
      <c r="G43" s="66"/>
      <c r="H43" s="46">
        <f t="shared" si="0"/>
        <v>0</v>
      </c>
      <c r="I43" s="66"/>
      <c r="J43" s="66"/>
      <c r="K43" s="47">
        <f t="shared" si="1"/>
        <v>0</v>
      </c>
      <c r="L43" s="48">
        <f t="shared" si="2"/>
        <v>0</v>
      </c>
      <c r="M43" s="46">
        <f t="shared" si="3"/>
        <v>0</v>
      </c>
      <c r="N43" s="46">
        <f t="shared" si="4"/>
        <v>0</v>
      </c>
      <c r="O43" s="46">
        <f t="shared" si="5"/>
        <v>0</v>
      </c>
      <c r="P43" s="47">
        <f t="shared" si="6"/>
        <v>0</v>
      </c>
      <c r="Q43" s="198"/>
      <c r="S43" s="145"/>
    </row>
    <row r="44" spans="1:19" ht="22.5" x14ac:dyDescent="0.25">
      <c r="A44" s="159" t="s">
        <v>543</v>
      </c>
      <c r="B44" s="38"/>
      <c r="C44" s="286" t="s">
        <v>655</v>
      </c>
      <c r="D44" s="106" t="s">
        <v>70</v>
      </c>
      <c r="E44" s="112">
        <v>13</v>
      </c>
      <c r="F44" s="69"/>
      <c r="G44" s="66"/>
      <c r="H44" s="46">
        <f t="shared" si="0"/>
        <v>0</v>
      </c>
      <c r="I44" s="66"/>
      <c r="J44" s="66"/>
      <c r="K44" s="47">
        <f t="shared" si="1"/>
        <v>0</v>
      </c>
      <c r="L44" s="48">
        <f t="shared" si="2"/>
        <v>0</v>
      </c>
      <c r="M44" s="46">
        <f t="shared" si="3"/>
        <v>0</v>
      </c>
      <c r="N44" s="46">
        <f t="shared" si="4"/>
        <v>0</v>
      </c>
      <c r="O44" s="46">
        <f t="shared" si="5"/>
        <v>0</v>
      </c>
      <c r="P44" s="47">
        <f t="shared" si="6"/>
        <v>0</v>
      </c>
      <c r="Q44" s="198"/>
      <c r="S44" s="145"/>
    </row>
    <row r="45" spans="1:19" x14ac:dyDescent="0.25">
      <c r="A45" s="159" t="s">
        <v>544</v>
      </c>
      <c r="B45" s="38"/>
      <c r="C45" s="111" t="s">
        <v>227</v>
      </c>
      <c r="D45" s="106" t="s">
        <v>70</v>
      </c>
      <c r="E45" s="112">
        <v>13</v>
      </c>
      <c r="F45" s="69"/>
      <c r="G45" s="66"/>
      <c r="H45" s="46">
        <f t="shared" si="0"/>
        <v>0</v>
      </c>
      <c r="I45" s="66"/>
      <c r="J45" s="66"/>
      <c r="K45" s="47">
        <f t="shared" si="1"/>
        <v>0</v>
      </c>
      <c r="L45" s="48">
        <f t="shared" si="2"/>
        <v>0</v>
      </c>
      <c r="M45" s="46">
        <f t="shared" si="3"/>
        <v>0</v>
      </c>
      <c r="N45" s="46">
        <f t="shared" si="4"/>
        <v>0</v>
      </c>
      <c r="O45" s="46">
        <f t="shared" si="5"/>
        <v>0</v>
      </c>
      <c r="P45" s="47">
        <f t="shared" si="6"/>
        <v>0</v>
      </c>
      <c r="Q45" s="198"/>
      <c r="S45" s="145"/>
    </row>
    <row r="46" spans="1:19" x14ac:dyDescent="0.25">
      <c r="A46" s="159" t="s">
        <v>545</v>
      </c>
      <c r="B46" s="38"/>
      <c r="C46" s="111" t="s">
        <v>229</v>
      </c>
      <c r="D46" s="106" t="s">
        <v>87</v>
      </c>
      <c r="E46" s="112">
        <v>0.08</v>
      </c>
      <c r="F46" s="69"/>
      <c r="G46" s="66"/>
      <c r="H46" s="46">
        <f t="shared" si="0"/>
        <v>0</v>
      </c>
      <c r="I46" s="66"/>
      <c r="J46" s="66"/>
      <c r="K46" s="47">
        <f t="shared" si="1"/>
        <v>0</v>
      </c>
      <c r="L46" s="48">
        <f t="shared" si="2"/>
        <v>0</v>
      </c>
      <c r="M46" s="46">
        <f t="shared" si="3"/>
        <v>0</v>
      </c>
      <c r="N46" s="46">
        <f t="shared" si="4"/>
        <v>0</v>
      </c>
      <c r="O46" s="46">
        <f t="shared" si="5"/>
        <v>0</v>
      </c>
      <c r="P46" s="47">
        <f t="shared" si="6"/>
        <v>0</v>
      </c>
      <c r="Q46" s="198"/>
      <c r="S46" s="145"/>
    </row>
    <row r="47" spans="1:19" ht="22.5" x14ac:dyDescent="0.25">
      <c r="A47" s="159" t="s">
        <v>546</v>
      </c>
      <c r="B47" s="38"/>
      <c r="C47" s="111" t="s">
        <v>633</v>
      </c>
      <c r="D47" s="106" t="s">
        <v>70</v>
      </c>
      <c r="E47" s="112">
        <v>13</v>
      </c>
      <c r="F47" s="69"/>
      <c r="G47" s="66"/>
      <c r="H47" s="46">
        <f t="shared" si="0"/>
        <v>0</v>
      </c>
      <c r="I47" s="66"/>
      <c r="J47" s="66"/>
      <c r="K47" s="47">
        <f t="shared" si="1"/>
        <v>0</v>
      </c>
      <c r="L47" s="48">
        <f t="shared" si="2"/>
        <v>0</v>
      </c>
      <c r="M47" s="46">
        <f t="shared" si="3"/>
        <v>0</v>
      </c>
      <c r="N47" s="46">
        <f t="shared" si="4"/>
        <v>0</v>
      </c>
      <c r="O47" s="46">
        <f t="shared" si="5"/>
        <v>0</v>
      </c>
      <c r="P47" s="47">
        <f t="shared" si="6"/>
        <v>0</v>
      </c>
      <c r="Q47" s="198"/>
      <c r="S47" s="145"/>
    </row>
    <row r="48" spans="1:19" s="134" customFormat="1" ht="11.25" x14ac:dyDescent="0.2">
      <c r="A48" s="159" t="s">
        <v>548</v>
      </c>
      <c r="B48" s="138"/>
      <c r="C48" s="111" t="s">
        <v>232</v>
      </c>
      <c r="D48" s="106" t="s">
        <v>67</v>
      </c>
      <c r="E48" s="112">
        <v>6.5</v>
      </c>
      <c r="F48" s="143"/>
      <c r="G48" s="142"/>
      <c r="H48" s="139"/>
      <c r="I48" s="142"/>
      <c r="J48" s="142"/>
      <c r="K48" s="140"/>
      <c r="L48" s="141">
        <f t="shared" si="2"/>
        <v>0</v>
      </c>
      <c r="M48" s="139"/>
      <c r="N48" s="139">
        <f t="shared" si="4"/>
        <v>0</v>
      </c>
      <c r="O48" s="139">
        <f t="shared" si="5"/>
        <v>0</v>
      </c>
      <c r="P48" s="140"/>
      <c r="Q48" s="198"/>
      <c r="S48" s="118"/>
    </row>
    <row r="49" spans="1:19" s="134" customFormat="1" ht="11.25" x14ac:dyDescent="0.2">
      <c r="A49" s="159" t="s">
        <v>549</v>
      </c>
      <c r="B49" s="138"/>
      <c r="C49" s="111" t="s">
        <v>639</v>
      </c>
      <c r="D49" s="106" t="s">
        <v>67</v>
      </c>
      <c r="E49" s="112">
        <v>11.8</v>
      </c>
      <c r="F49" s="143"/>
      <c r="G49" s="142"/>
      <c r="H49" s="139"/>
      <c r="I49" s="142"/>
      <c r="J49" s="142"/>
      <c r="K49" s="140"/>
      <c r="L49" s="141"/>
      <c r="M49" s="139"/>
      <c r="N49" s="139"/>
      <c r="O49" s="139"/>
      <c r="P49" s="140"/>
      <c r="Q49" s="198"/>
      <c r="S49" s="118"/>
    </row>
    <row r="50" spans="1:19" x14ac:dyDescent="0.25">
      <c r="A50" s="159" t="s">
        <v>550</v>
      </c>
      <c r="B50" s="38"/>
      <c r="C50" s="111" t="s">
        <v>632</v>
      </c>
      <c r="D50" s="106" t="s">
        <v>67</v>
      </c>
      <c r="E50" s="112">
        <v>17</v>
      </c>
      <c r="F50" s="69"/>
      <c r="G50" s="66"/>
      <c r="H50" s="46">
        <f t="shared" si="0"/>
        <v>0</v>
      </c>
      <c r="I50" s="66"/>
      <c r="J50" s="66"/>
      <c r="K50" s="47">
        <f t="shared" si="1"/>
        <v>0</v>
      </c>
      <c r="L50" s="48">
        <f t="shared" si="2"/>
        <v>0</v>
      </c>
      <c r="M50" s="46">
        <f t="shared" si="3"/>
        <v>0</v>
      </c>
      <c r="N50" s="46">
        <f t="shared" si="4"/>
        <v>0</v>
      </c>
      <c r="O50" s="46">
        <f t="shared" si="5"/>
        <v>0</v>
      </c>
      <c r="P50" s="47">
        <f t="shared" si="6"/>
        <v>0</v>
      </c>
      <c r="Q50" s="198"/>
      <c r="S50" s="145"/>
    </row>
    <row r="51" spans="1:19" ht="22.5" x14ac:dyDescent="0.25">
      <c r="A51" s="159" t="s">
        <v>551</v>
      </c>
      <c r="B51" s="38"/>
      <c r="C51" s="111" t="s">
        <v>234</v>
      </c>
      <c r="D51" s="106" t="s">
        <v>67</v>
      </c>
      <c r="E51" s="112">
        <v>7.5</v>
      </c>
      <c r="F51" s="69"/>
      <c r="G51" s="66"/>
      <c r="H51" s="46">
        <f t="shared" si="0"/>
        <v>0</v>
      </c>
      <c r="I51" s="66"/>
      <c r="J51" s="66"/>
      <c r="K51" s="47">
        <f t="shared" si="1"/>
        <v>0</v>
      </c>
      <c r="L51" s="48">
        <f t="shared" si="2"/>
        <v>0</v>
      </c>
      <c r="M51" s="46">
        <f t="shared" si="3"/>
        <v>0</v>
      </c>
      <c r="N51" s="46">
        <f t="shared" si="4"/>
        <v>0</v>
      </c>
      <c r="O51" s="46">
        <f t="shared" si="5"/>
        <v>0</v>
      </c>
      <c r="P51" s="47">
        <f t="shared" si="6"/>
        <v>0</v>
      </c>
    </row>
    <row r="52" spans="1:19" ht="22.5" x14ac:dyDescent="0.25">
      <c r="A52" s="159" t="s">
        <v>552</v>
      </c>
      <c r="B52" s="38"/>
      <c r="C52" s="111" t="s">
        <v>255</v>
      </c>
      <c r="D52" s="106" t="s">
        <v>67</v>
      </c>
      <c r="E52" s="112">
        <v>9.4</v>
      </c>
      <c r="F52" s="69"/>
      <c r="G52" s="66"/>
      <c r="H52" s="46">
        <f t="shared" si="0"/>
        <v>0</v>
      </c>
      <c r="I52" s="66"/>
      <c r="J52" s="66"/>
      <c r="K52" s="47">
        <f t="shared" si="1"/>
        <v>0</v>
      </c>
      <c r="L52" s="48">
        <f t="shared" si="2"/>
        <v>0</v>
      </c>
      <c r="M52" s="46">
        <f t="shared" si="3"/>
        <v>0</v>
      </c>
      <c r="N52" s="46">
        <f t="shared" si="4"/>
        <v>0</v>
      </c>
      <c r="O52" s="46">
        <f t="shared" si="5"/>
        <v>0</v>
      </c>
      <c r="P52" s="47">
        <f t="shared" si="6"/>
        <v>0</v>
      </c>
    </row>
    <row r="53" spans="1:19" x14ac:dyDescent="0.25">
      <c r="A53" s="159" t="s">
        <v>553</v>
      </c>
      <c r="B53" s="38"/>
      <c r="C53" s="111" t="s">
        <v>556</v>
      </c>
      <c r="D53" s="106"/>
      <c r="E53" s="112"/>
      <c r="F53" s="69"/>
      <c r="G53" s="66"/>
      <c r="H53" s="46">
        <f t="shared" si="0"/>
        <v>0</v>
      </c>
      <c r="I53" s="66"/>
      <c r="J53" s="66"/>
      <c r="K53" s="47">
        <f t="shared" si="1"/>
        <v>0</v>
      </c>
      <c r="L53" s="48">
        <f t="shared" si="2"/>
        <v>0</v>
      </c>
      <c r="M53" s="46">
        <f t="shared" si="3"/>
        <v>0</v>
      </c>
      <c r="N53" s="46">
        <f t="shared" si="4"/>
        <v>0</v>
      </c>
      <c r="O53" s="46">
        <f t="shared" si="5"/>
        <v>0</v>
      </c>
      <c r="P53" s="47">
        <f t="shared" si="6"/>
        <v>0</v>
      </c>
    </row>
    <row r="54" spans="1:19" s="134" customFormat="1" ht="11.25" x14ac:dyDescent="0.2">
      <c r="A54" s="159" t="s">
        <v>554</v>
      </c>
      <c r="B54" s="138"/>
      <c r="C54" s="111" t="s">
        <v>644</v>
      </c>
      <c r="D54" s="106" t="s">
        <v>87</v>
      </c>
      <c r="E54" s="112">
        <v>0.25</v>
      </c>
      <c r="F54" s="143"/>
      <c r="G54" s="142"/>
      <c r="H54" s="139"/>
      <c r="I54" s="142"/>
      <c r="J54" s="142"/>
      <c r="K54" s="140"/>
      <c r="L54" s="141"/>
      <c r="M54" s="139"/>
      <c r="N54" s="139"/>
      <c r="O54" s="139"/>
      <c r="P54" s="140"/>
      <c r="S54" s="118"/>
    </row>
    <row r="55" spans="1:19" ht="22.5" x14ac:dyDescent="0.25">
      <c r="A55" s="159" t="s">
        <v>555</v>
      </c>
      <c r="B55" s="38"/>
      <c r="C55" s="111" t="s">
        <v>267</v>
      </c>
      <c r="D55" s="106" t="s">
        <v>70</v>
      </c>
      <c r="E55" s="112">
        <v>10</v>
      </c>
      <c r="F55" s="69"/>
      <c r="G55" s="66"/>
      <c r="H55" s="46">
        <f t="shared" si="0"/>
        <v>0</v>
      </c>
      <c r="I55" s="66"/>
      <c r="J55" s="66"/>
      <c r="K55" s="47">
        <f t="shared" si="1"/>
        <v>0</v>
      </c>
      <c r="L55" s="48">
        <f t="shared" si="2"/>
        <v>0</v>
      </c>
      <c r="M55" s="46">
        <f t="shared" si="3"/>
        <v>0</v>
      </c>
      <c r="N55" s="46">
        <f t="shared" si="4"/>
        <v>0</v>
      </c>
      <c r="O55" s="46">
        <f t="shared" si="5"/>
        <v>0</v>
      </c>
      <c r="P55" s="47">
        <f t="shared" si="6"/>
        <v>0</v>
      </c>
      <c r="S55" s="21"/>
    </row>
    <row r="56" spans="1:19" ht="22.5" x14ac:dyDescent="0.25">
      <c r="A56" s="159" t="s">
        <v>557</v>
      </c>
      <c r="B56" s="38"/>
      <c r="C56" s="111" t="s">
        <v>658</v>
      </c>
      <c r="D56" s="106" t="s">
        <v>87</v>
      </c>
      <c r="E56" s="112">
        <v>3</v>
      </c>
      <c r="F56" s="69"/>
      <c r="G56" s="66"/>
      <c r="H56" s="46">
        <f t="shared" si="0"/>
        <v>0</v>
      </c>
      <c r="I56" s="66"/>
      <c r="J56" s="66"/>
      <c r="K56" s="47">
        <f t="shared" si="1"/>
        <v>0</v>
      </c>
      <c r="L56" s="48">
        <f t="shared" si="2"/>
        <v>0</v>
      </c>
      <c r="M56" s="46">
        <f t="shared" si="3"/>
        <v>0</v>
      </c>
      <c r="N56" s="46">
        <f t="shared" si="4"/>
        <v>0</v>
      </c>
      <c r="O56" s="46">
        <f t="shared" si="5"/>
        <v>0</v>
      </c>
      <c r="P56" s="47">
        <f t="shared" si="6"/>
        <v>0</v>
      </c>
      <c r="S56" s="21"/>
    </row>
    <row r="57" spans="1:19" s="134" customFormat="1" ht="11.25" x14ac:dyDescent="0.2">
      <c r="A57" s="159" t="s">
        <v>558</v>
      </c>
      <c r="B57" s="138"/>
      <c r="C57" s="111" t="s">
        <v>634</v>
      </c>
      <c r="D57" s="106" t="s">
        <v>70</v>
      </c>
      <c r="E57" s="112">
        <v>10</v>
      </c>
      <c r="F57" s="143"/>
      <c r="G57" s="142"/>
      <c r="H57" s="139"/>
      <c r="I57" s="142"/>
      <c r="J57" s="142"/>
      <c r="K57" s="140"/>
      <c r="L57" s="141"/>
      <c r="M57" s="139"/>
      <c r="N57" s="139"/>
      <c r="O57" s="139"/>
      <c r="P57" s="140"/>
      <c r="S57" s="118"/>
    </row>
    <row r="58" spans="1:19" x14ac:dyDescent="0.25">
      <c r="A58" s="159" t="s">
        <v>559</v>
      </c>
      <c r="B58" s="38"/>
      <c r="C58" s="111" t="s">
        <v>560</v>
      </c>
      <c r="D58" s="106"/>
      <c r="E58" s="112"/>
      <c r="F58" s="69"/>
      <c r="G58" s="66"/>
      <c r="H58" s="46">
        <f t="shared" si="0"/>
        <v>0</v>
      </c>
      <c r="I58" s="66"/>
      <c r="J58" s="66"/>
      <c r="K58" s="47">
        <f t="shared" si="1"/>
        <v>0</v>
      </c>
      <c r="L58" s="48">
        <f t="shared" si="2"/>
        <v>0</v>
      </c>
      <c r="M58" s="46">
        <f t="shared" si="3"/>
        <v>0</v>
      </c>
      <c r="N58" s="46">
        <f t="shared" si="4"/>
        <v>0</v>
      </c>
      <c r="O58" s="46">
        <f t="shared" si="5"/>
        <v>0</v>
      </c>
      <c r="P58" s="47">
        <f t="shared" si="6"/>
        <v>0</v>
      </c>
      <c r="Q58" s="113"/>
    </row>
    <row r="59" spans="1:19" x14ac:dyDescent="0.25">
      <c r="A59" s="159" t="s">
        <v>561</v>
      </c>
      <c r="B59" s="38"/>
      <c r="C59" s="111" t="s">
        <v>288</v>
      </c>
      <c r="D59" s="106" t="s">
        <v>70</v>
      </c>
      <c r="E59" s="112">
        <v>16</v>
      </c>
      <c r="F59" s="69"/>
      <c r="G59" s="66"/>
      <c r="H59" s="46">
        <f t="shared" si="0"/>
        <v>0</v>
      </c>
      <c r="I59" s="66"/>
      <c r="J59" s="66"/>
      <c r="K59" s="47">
        <f t="shared" si="1"/>
        <v>0</v>
      </c>
      <c r="L59" s="48">
        <f t="shared" si="2"/>
        <v>0</v>
      </c>
      <c r="M59" s="46">
        <f t="shared" si="3"/>
        <v>0</v>
      </c>
      <c r="N59" s="46">
        <f t="shared" si="4"/>
        <v>0</v>
      </c>
      <c r="O59" s="46">
        <f t="shared" si="5"/>
        <v>0</v>
      </c>
      <c r="P59" s="47">
        <f t="shared" si="6"/>
        <v>0</v>
      </c>
    </row>
    <row r="60" spans="1:19" x14ac:dyDescent="0.25">
      <c r="A60" s="159" t="s">
        <v>562</v>
      </c>
      <c r="B60" s="38"/>
      <c r="C60" s="111" t="s">
        <v>563</v>
      </c>
      <c r="D60" s="106" t="s">
        <v>87</v>
      </c>
      <c r="E60" s="112">
        <v>0.05</v>
      </c>
      <c r="F60" s="69"/>
      <c r="G60" s="66"/>
      <c r="H60" s="46">
        <f t="shared" si="0"/>
        <v>0</v>
      </c>
      <c r="I60" s="66"/>
      <c r="J60" s="66"/>
      <c r="K60" s="47">
        <f t="shared" si="1"/>
        <v>0</v>
      </c>
      <c r="L60" s="48">
        <f t="shared" si="2"/>
        <v>0</v>
      </c>
      <c r="M60" s="46">
        <f t="shared" si="3"/>
        <v>0</v>
      </c>
      <c r="N60" s="46">
        <f t="shared" si="4"/>
        <v>0</v>
      </c>
      <c r="O60" s="46">
        <f t="shared" si="5"/>
        <v>0</v>
      </c>
      <c r="P60" s="47">
        <f t="shared" si="6"/>
        <v>0</v>
      </c>
    </row>
    <row r="61" spans="1:19" x14ac:dyDescent="0.25">
      <c r="A61" s="159" t="s">
        <v>564</v>
      </c>
      <c r="B61" s="38"/>
      <c r="C61" s="111" t="s">
        <v>292</v>
      </c>
      <c r="D61" s="106" t="s">
        <v>87</v>
      </c>
      <c r="E61" s="112">
        <v>0.08</v>
      </c>
      <c r="F61" s="69"/>
      <c r="G61" s="66"/>
      <c r="H61" s="46">
        <f t="shared" si="0"/>
        <v>0</v>
      </c>
      <c r="I61" s="66"/>
      <c r="J61" s="66"/>
      <c r="K61" s="47">
        <f t="shared" si="1"/>
        <v>0</v>
      </c>
      <c r="L61" s="48">
        <f t="shared" si="2"/>
        <v>0</v>
      </c>
      <c r="M61" s="46">
        <f t="shared" si="3"/>
        <v>0</v>
      </c>
      <c r="N61" s="46">
        <f t="shared" si="4"/>
        <v>0</v>
      </c>
      <c r="O61" s="46">
        <f t="shared" si="5"/>
        <v>0</v>
      </c>
      <c r="P61" s="47">
        <f t="shared" si="6"/>
        <v>0</v>
      </c>
    </row>
    <row r="62" spans="1:19" x14ac:dyDescent="0.25">
      <c r="A62" s="159" t="s">
        <v>565</v>
      </c>
      <c r="B62" s="38"/>
      <c r="C62" s="111" t="s">
        <v>294</v>
      </c>
      <c r="D62" s="106" t="s">
        <v>70</v>
      </c>
      <c r="E62" s="112">
        <v>16</v>
      </c>
      <c r="F62" s="69"/>
      <c r="G62" s="66"/>
      <c r="H62" s="46">
        <f t="shared" si="0"/>
        <v>0</v>
      </c>
      <c r="I62" s="66"/>
      <c r="J62" s="66"/>
      <c r="K62" s="47">
        <f t="shared" si="1"/>
        <v>0</v>
      </c>
      <c r="L62" s="48">
        <f t="shared" si="2"/>
        <v>0</v>
      </c>
      <c r="M62" s="46">
        <f t="shared" si="3"/>
        <v>0</v>
      </c>
      <c r="N62" s="46">
        <f t="shared" si="4"/>
        <v>0</v>
      </c>
      <c r="O62" s="46">
        <f t="shared" si="5"/>
        <v>0</v>
      </c>
      <c r="P62" s="47">
        <f t="shared" si="6"/>
        <v>0</v>
      </c>
    </row>
    <row r="63" spans="1:19" x14ac:dyDescent="0.25">
      <c r="A63" s="159" t="s">
        <v>566</v>
      </c>
      <c r="B63" s="38"/>
      <c r="C63" s="111" t="s">
        <v>296</v>
      </c>
      <c r="D63" s="106"/>
      <c r="E63" s="112"/>
      <c r="F63" s="69"/>
      <c r="G63" s="66"/>
      <c r="H63" s="46">
        <f t="shared" si="0"/>
        <v>0</v>
      </c>
      <c r="I63" s="66"/>
      <c r="J63" s="66"/>
      <c r="K63" s="47">
        <f t="shared" si="1"/>
        <v>0</v>
      </c>
      <c r="L63" s="48">
        <f t="shared" si="2"/>
        <v>0</v>
      </c>
      <c r="M63" s="46">
        <f t="shared" si="3"/>
        <v>0</v>
      </c>
      <c r="N63" s="46">
        <f t="shared" si="4"/>
        <v>0</v>
      </c>
      <c r="O63" s="46">
        <f t="shared" si="5"/>
        <v>0</v>
      </c>
      <c r="P63" s="47">
        <f t="shared" si="6"/>
        <v>0</v>
      </c>
    </row>
    <row r="64" spans="1:19" ht="22.5" x14ac:dyDescent="0.25">
      <c r="A64" s="159" t="s">
        <v>567</v>
      </c>
      <c r="B64" s="38"/>
      <c r="C64" s="111" t="s">
        <v>298</v>
      </c>
      <c r="D64" s="106" t="s">
        <v>67</v>
      </c>
      <c r="E64" s="112">
        <v>7.4</v>
      </c>
      <c r="F64" s="69"/>
      <c r="G64" s="66"/>
      <c r="H64" s="46">
        <f t="shared" si="0"/>
        <v>0</v>
      </c>
      <c r="I64" s="66"/>
      <c r="J64" s="66"/>
      <c r="K64" s="47">
        <f t="shared" si="1"/>
        <v>0</v>
      </c>
      <c r="L64" s="48">
        <f t="shared" si="2"/>
        <v>0</v>
      </c>
      <c r="M64" s="46">
        <f t="shared" si="3"/>
        <v>0</v>
      </c>
      <c r="N64" s="46">
        <f t="shared" si="4"/>
        <v>0</v>
      </c>
      <c r="O64" s="46">
        <f t="shared" si="5"/>
        <v>0</v>
      </c>
      <c r="P64" s="47">
        <f t="shared" si="6"/>
        <v>0</v>
      </c>
    </row>
    <row r="65" spans="1:19" ht="22.5" x14ac:dyDescent="0.25">
      <c r="A65" s="159" t="s">
        <v>568</v>
      </c>
      <c r="B65" s="38"/>
      <c r="C65" s="111" t="s">
        <v>300</v>
      </c>
      <c r="D65" s="106" t="s">
        <v>67</v>
      </c>
      <c r="E65" s="112">
        <v>7.4</v>
      </c>
      <c r="F65" s="69"/>
      <c r="G65" s="66"/>
      <c r="H65" s="46">
        <f t="shared" si="0"/>
        <v>0</v>
      </c>
      <c r="I65" s="66"/>
      <c r="J65" s="66"/>
      <c r="K65" s="47">
        <f t="shared" si="1"/>
        <v>0</v>
      </c>
      <c r="L65" s="48">
        <f t="shared" si="2"/>
        <v>0</v>
      </c>
      <c r="M65" s="46">
        <f t="shared" si="3"/>
        <v>0</v>
      </c>
      <c r="N65" s="46">
        <f t="shared" si="4"/>
        <v>0</v>
      </c>
      <c r="O65" s="46">
        <f t="shared" si="5"/>
        <v>0</v>
      </c>
      <c r="P65" s="47">
        <f t="shared" si="6"/>
        <v>0</v>
      </c>
    </row>
    <row r="66" spans="1:19" ht="33.75" x14ac:dyDescent="0.25">
      <c r="A66" s="159" t="s">
        <v>569</v>
      </c>
      <c r="B66" s="38"/>
      <c r="C66" s="111" t="s">
        <v>302</v>
      </c>
      <c r="D66" s="106" t="s">
        <v>67</v>
      </c>
      <c r="E66" s="112">
        <v>5.6</v>
      </c>
      <c r="F66" s="69"/>
      <c r="G66" s="66"/>
      <c r="H66" s="46">
        <f t="shared" si="0"/>
        <v>0</v>
      </c>
      <c r="I66" s="66"/>
      <c r="J66" s="66"/>
      <c r="K66" s="47">
        <f t="shared" si="1"/>
        <v>0</v>
      </c>
      <c r="L66" s="48">
        <f t="shared" si="2"/>
        <v>0</v>
      </c>
      <c r="M66" s="46">
        <f t="shared" si="3"/>
        <v>0</v>
      </c>
      <c r="N66" s="46">
        <f t="shared" si="4"/>
        <v>0</v>
      </c>
      <c r="O66" s="46">
        <f t="shared" si="5"/>
        <v>0</v>
      </c>
      <c r="P66" s="47">
        <f t="shared" si="6"/>
        <v>0</v>
      </c>
    </row>
    <row r="67" spans="1:19" x14ac:dyDescent="0.25">
      <c r="A67" s="159" t="s">
        <v>570</v>
      </c>
      <c r="B67" s="38"/>
      <c r="C67" s="111" t="s">
        <v>325</v>
      </c>
      <c r="D67" s="106"/>
      <c r="E67" s="112"/>
      <c r="F67" s="69"/>
      <c r="G67" s="66"/>
      <c r="H67" s="46">
        <f t="shared" si="0"/>
        <v>0</v>
      </c>
      <c r="I67" s="66"/>
      <c r="J67" s="66"/>
      <c r="K67" s="47">
        <f t="shared" si="1"/>
        <v>0</v>
      </c>
      <c r="L67" s="48">
        <f t="shared" si="2"/>
        <v>0</v>
      </c>
      <c r="M67" s="46">
        <f t="shared" si="3"/>
        <v>0</v>
      </c>
      <c r="N67" s="46">
        <f t="shared" si="4"/>
        <v>0</v>
      </c>
      <c r="O67" s="46">
        <f t="shared" si="5"/>
        <v>0</v>
      </c>
      <c r="P67" s="47">
        <f t="shared" si="6"/>
        <v>0</v>
      </c>
    </row>
    <row r="68" spans="1:19" ht="15.75" thickBot="1" x14ac:dyDescent="0.3">
      <c r="A68" s="159" t="s">
        <v>571</v>
      </c>
      <c r="B68" s="38"/>
      <c r="C68" s="111" t="s">
        <v>645</v>
      </c>
      <c r="D68" s="106" t="s">
        <v>70</v>
      </c>
      <c r="E68" s="112">
        <v>3</v>
      </c>
      <c r="F68" s="69"/>
      <c r="G68" s="66"/>
      <c r="H68" s="46">
        <f t="shared" si="0"/>
        <v>0</v>
      </c>
      <c r="I68" s="66"/>
      <c r="J68" s="66"/>
      <c r="K68" s="47">
        <f t="shared" si="1"/>
        <v>0</v>
      </c>
      <c r="L68" s="48">
        <f t="shared" si="2"/>
        <v>0</v>
      </c>
      <c r="M68" s="46">
        <f t="shared" si="3"/>
        <v>0</v>
      </c>
      <c r="N68" s="46">
        <f t="shared" si="4"/>
        <v>0</v>
      </c>
      <c r="O68" s="46">
        <f t="shared" si="5"/>
        <v>0</v>
      </c>
      <c r="P68" s="47">
        <f t="shared" si="6"/>
        <v>0</v>
      </c>
      <c r="S68" s="146"/>
    </row>
    <row r="69" spans="1:19" ht="15.75" thickBot="1" x14ac:dyDescent="0.3">
      <c r="A69" s="252" t="s">
        <v>662</v>
      </c>
      <c r="B69" s="253"/>
      <c r="C69" s="253"/>
      <c r="D69" s="253"/>
      <c r="E69" s="253"/>
      <c r="F69" s="253"/>
      <c r="G69" s="253"/>
      <c r="H69" s="253"/>
      <c r="I69" s="253"/>
      <c r="J69" s="253"/>
      <c r="K69" s="254"/>
      <c r="L69" s="70">
        <f>SUM(L14:L68)</f>
        <v>0</v>
      </c>
      <c r="M69" s="71">
        <f>SUM(M14:M68)</f>
        <v>0</v>
      </c>
      <c r="N69" s="71">
        <f>SUM(N14:N68)</f>
        <v>0</v>
      </c>
      <c r="O69" s="71">
        <f>SUM(O14:O68)</f>
        <v>0</v>
      </c>
      <c r="P69" s="72">
        <f>SUM(P14:P68)</f>
        <v>0</v>
      </c>
    </row>
    <row r="70" spans="1:19" x14ac:dyDescent="0.25">
      <c r="A70" s="17"/>
      <c r="B70" s="17"/>
      <c r="C70" s="17"/>
      <c r="D70" s="17"/>
      <c r="E70" s="161"/>
      <c r="F70" s="17"/>
      <c r="G70" s="17"/>
      <c r="H70" s="17"/>
      <c r="I70" s="17"/>
      <c r="J70" s="17"/>
      <c r="K70" s="17"/>
      <c r="L70" s="17"/>
      <c r="M70" s="17"/>
      <c r="N70" s="17"/>
      <c r="O70" s="17"/>
      <c r="P70" s="17"/>
    </row>
    <row r="71" spans="1:19" x14ac:dyDescent="0.25">
      <c r="A71" s="17"/>
      <c r="B71" s="17"/>
      <c r="C71" s="17"/>
      <c r="D71" s="17"/>
      <c r="E71" s="17"/>
      <c r="F71" s="17"/>
      <c r="G71" s="17"/>
      <c r="H71" s="17"/>
      <c r="I71" s="17"/>
      <c r="J71" s="17"/>
      <c r="K71" s="17"/>
      <c r="L71" s="17"/>
      <c r="M71" s="17"/>
      <c r="N71" s="17"/>
      <c r="O71" s="17"/>
      <c r="P71" s="17"/>
    </row>
    <row r="72" spans="1:19" x14ac:dyDescent="0.25">
      <c r="A72" s="1" t="s">
        <v>14</v>
      </c>
      <c r="B72" s="17"/>
      <c r="C72" s="251">
        <f>'Kops a'!C35:H35</f>
        <v>0</v>
      </c>
      <c r="D72" s="251"/>
      <c r="E72" s="251"/>
      <c r="F72" s="251"/>
      <c r="G72" s="251"/>
      <c r="H72" s="251"/>
      <c r="I72" s="17"/>
      <c r="J72" s="17"/>
      <c r="K72" s="17"/>
      <c r="L72" s="17"/>
      <c r="M72" s="17"/>
      <c r="N72" s="17"/>
      <c r="O72" s="17"/>
      <c r="P72" s="17"/>
    </row>
    <row r="73" spans="1:19" x14ac:dyDescent="0.25">
      <c r="A73" s="17"/>
      <c r="B73" s="17"/>
      <c r="C73" s="203" t="s">
        <v>15</v>
      </c>
      <c r="D73" s="203"/>
      <c r="E73" s="203"/>
      <c r="F73" s="203"/>
      <c r="G73" s="203"/>
      <c r="H73" s="203"/>
      <c r="I73" s="17"/>
      <c r="J73" s="17"/>
      <c r="K73" s="17"/>
      <c r="L73" s="17"/>
      <c r="M73" s="17"/>
      <c r="N73" s="17"/>
      <c r="O73" s="17"/>
      <c r="P73" s="17"/>
    </row>
    <row r="74" spans="1:19" x14ac:dyDescent="0.25">
      <c r="A74" s="17"/>
      <c r="B74" s="17"/>
      <c r="C74" s="17"/>
      <c r="D74" s="17"/>
      <c r="E74" s="17"/>
      <c r="F74" s="17"/>
      <c r="G74" s="17"/>
      <c r="H74" s="17"/>
      <c r="I74" s="17"/>
      <c r="J74" s="17"/>
      <c r="K74" s="17"/>
      <c r="L74" s="17"/>
      <c r="M74" s="17"/>
      <c r="N74" s="17"/>
      <c r="O74" s="17"/>
      <c r="P74" s="17"/>
    </row>
    <row r="75" spans="1:19" x14ac:dyDescent="0.25">
      <c r="A75" s="89" t="str">
        <f>'Kops a'!A38</f>
        <v>Tāme sastādīta 2021. gada</v>
      </c>
      <c r="B75" s="90"/>
      <c r="C75" s="90"/>
      <c r="D75" s="90"/>
      <c r="E75" s="17"/>
      <c r="F75" s="17"/>
      <c r="G75" s="17"/>
      <c r="H75" s="17"/>
      <c r="I75" s="17"/>
      <c r="J75" s="17"/>
      <c r="K75" s="17"/>
      <c r="L75" s="17"/>
      <c r="M75" s="17"/>
      <c r="N75" s="17"/>
      <c r="O75" s="17"/>
      <c r="P75" s="17"/>
    </row>
    <row r="76" spans="1:19" x14ac:dyDescent="0.25">
      <c r="A76" s="17"/>
      <c r="B76" s="17"/>
      <c r="C76" s="17"/>
      <c r="D76" s="17"/>
      <c r="E76" s="17"/>
      <c r="F76" s="17"/>
      <c r="G76" s="17"/>
      <c r="H76" s="17"/>
      <c r="I76" s="17"/>
      <c r="J76" s="17"/>
      <c r="K76" s="17"/>
      <c r="L76" s="17"/>
      <c r="M76" s="17"/>
      <c r="N76" s="17"/>
      <c r="O76" s="17"/>
      <c r="P76" s="17"/>
    </row>
    <row r="77" spans="1:19" x14ac:dyDescent="0.25">
      <c r="A77" s="1" t="s">
        <v>37</v>
      </c>
      <c r="B77" s="17"/>
      <c r="C77" s="251">
        <f>'Kops a'!C40:H40</f>
        <v>0</v>
      </c>
      <c r="D77" s="251"/>
      <c r="E77" s="251"/>
      <c r="F77" s="251"/>
      <c r="G77" s="251"/>
      <c r="H77" s="251"/>
      <c r="I77" s="17"/>
      <c r="J77" s="17"/>
      <c r="K77" s="17"/>
      <c r="L77" s="17"/>
      <c r="M77" s="17"/>
      <c r="N77" s="17"/>
      <c r="O77" s="17"/>
      <c r="P77" s="17"/>
    </row>
    <row r="78" spans="1:19" x14ac:dyDescent="0.25">
      <c r="A78" s="17"/>
      <c r="B78" s="17"/>
      <c r="C78" s="203" t="s">
        <v>15</v>
      </c>
      <c r="D78" s="203"/>
      <c r="E78" s="203"/>
      <c r="F78" s="203"/>
      <c r="G78" s="203"/>
      <c r="H78" s="203"/>
      <c r="I78" s="17"/>
      <c r="J78" s="17"/>
      <c r="K78" s="17"/>
      <c r="L78" s="17"/>
      <c r="M78" s="17"/>
      <c r="N78" s="17"/>
      <c r="O78" s="17"/>
      <c r="P78" s="17"/>
    </row>
    <row r="79" spans="1:19" x14ac:dyDescent="0.25">
      <c r="A79" s="17"/>
      <c r="B79" s="17"/>
      <c r="C79" s="17"/>
      <c r="D79" s="17"/>
      <c r="E79" s="17"/>
      <c r="F79" s="17"/>
      <c r="G79" s="17"/>
      <c r="H79" s="17"/>
      <c r="I79" s="17"/>
      <c r="J79" s="17"/>
      <c r="K79" s="17"/>
      <c r="L79" s="17"/>
      <c r="M79" s="17"/>
      <c r="N79" s="17"/>
      <c r="O79" s="17"/>
      <c r="P79" s="17"/>
    </row>
    <row r="80" spans="1:19" x14ac:dyDescent="0.25">
      <c r="A80" s="89" t="s">
        <v>54</v>
      </c>
      <c r="B80" s="90"/>
      <c r="C80" s="94">
        <f>'Kops a'!C43</f>
        <v>0</v>
      </c>
      <c r="D80" s="49"/>
      <c r="E80" s="17"/>
      <c r="F80" s="17"/>
      <c r="G80" s="17"/>
      <c r="H80" s="17"/>
      <c r="I80" s="17"/>
      <c r="J80" s="17"/>
      <c r="K80" s="17"/>
      <c r="L80" s="17"/>
      <c r="M80" s="17"/>
      <c r="N80" s="17"/>
      <c r="O80" s="17"/>
      <c r="P80" s="17"/>
    </row>
    <row r="81" spans="1:16" x14ac:dyDescent="0.25">
      <c r="A81" s="17"/>
      <c r="B81" s="17"/>
      <c r="C81" s="17"/>
      <c r="D81" s="17"/>
      <c r="E81" s="17"/>
      <c r="F81" s="17"/>
      <c r="G81" s="17"/>
      <c r="H81" s="17"/>
      <c r="I81" s="17"/>
      <c r="J81" s="17"/>
      <c r="K81" s="17"/>
      <c r="L81" s="17"/>
      <c r="M81" s="17"/>
      <c r="N81" s="17"/>
      <c r="O81" s="17"/>
      <c r="P81" s="17"/>
    </row>
    <row r="82" spans="1:16" x14ac:dyDescent="0.25">
      <c r="A82" s="103" t="s">
        <v>62</v>
      </c>
    </row>
    <row r="83" spans="1:16" x14ac:dyDescent="0.25">
      <c r="A83" s="104" t="s">
        <v>63</v>
      </c>
    </row>
    <row r="84" spans="1:16" x14ac:dyDescent="0.25">
      <c r="A84" s="104" t="s">
        <v>64</v>
      </c>
    </row>
  </sheetData>
  <mergeCells count="22">
    <mergeCell ref="N9:O9"/>
    <mergeCell ref="L12:P12"/>
    <mergeCell ref="C2:I2"/>
    <mergeCell ref="C3:I3"/>
    <mergeCell ref="D5:L5"/>
    <mergeCell ref="D6:L6"/>
    <mergeCell ref="D7:L7"/>
    <mergeCell ref="C78:H78"/>
    <mergeCell ref="C4:I4"/>
    <mergeCell ref="F12:K12"/>
    <mergeCell ref="A9:F9"/>
    <mergeCell ref="J9:M9"/>
    <mergeCell ref="D8:L8"/>
    <mergeCell ref="A69:K69"/>
    <mergeCell ref="C72:H72"/>
    <mergeCell ref="C73:H73"/>
    <mergeCell ref="C77:H77"/>
    <mergeCell ref="A12:A13"/>
    <mergeCell ref="B12:B13"/>
    <mergeCell ref="C12:C13"/>
    <mergeCell ref="D12:D13"/>
    <mergeCell ref="E12:E13"/>
  </mergeCells>
  <conditionalFormatting sqref="D55:G56 F54:G54 D58:G68 F57:G57 D50:G53 E48:G48 F49:G49 A14:B68 I14:J68 D14:G47 C14:C37">
    <cfRule type="cellIs" dxfId="27" priority="37" operator="equal">
      <formula>0</formula>
    </cfRule>
  </conditionalFormatting>
  <conditionalFormatting sqref="N9:O9 H14:H68 K14:P68">
    <cfRule type="cellIs" dxfId="26" priority="36" operator="equal">
      <formula>0</formula>
    </cfRule>
  </conditionalFormatting>
  <conditionalFormatting sqref="A9:F9">
    <cfRule type="containsText" dxfId="25" priority="3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4" priority="33" operator="equal">
      <formula>0</formula>
    </cfRule>
  </conditionalFormatting>
  <conditionalFormatting sqref="O10">
    <cfRule type="cellIs" dxfId="23" priority="32" operator="equal">
      <formula>"20__. gada __. _________"</formula>
    </cfRule>
  </conditionalFormatting>
  <conditionalFormatting sqref="A69:K69">
    <cfRule type="containsText" dxfId="22" priority="31" operator="containsText" text="Tiešās izmaksas kopā, t. sk. darba devēja sociālais nodoklis __.__% ">
      <formula>NOT(ISERROR(SEARCH("Tiešās izmaksas kopā, t. sk. darba devēja sociālais nodoklis __.__% ",A69)))</formula>
    </cfRule>
  </conditionalFormatting>
  <conditionalFormatting sqref="L69:P69">
    <cfRule type="cellIs" dxfId="21" priority="26" operator="equal">
      <formula>0</formula>
    </cfRule>
  </conditionalFormatting>
  <conditionalFormatting sqref="C4:I4">
    <cfRule type="cellIs" dxfId="20" priority="25" operator="equal">
      <formula>0</formula>
    </cfRule>
  </conditionalFormatting>
  <conditionalFormatting sqref="C39:C47 C55:C56 C58:C67 C50:C53">
    <cfRule type="cellIs" dxfId="19" priority="24" operator="equal">
      <formula>0</formula>
    </cfRule>
  </conditionalFormatting>
  <conditionalFormatting sqref="D5:L8">
    <cfRule type="cellIs" dxfId="18" priority="22" operator="equal">
      <formula>0</formula>
    </cfRule>
  </conditionalFormatting>
  <conditionalFormatting sqref="P10">
    <cfRule type="cellIs" dxfId="17" priority="18" operator="equal">
      <formula>"20__. gada __. _________"</formula>
    </cfRule>
  </conditionalFormatting>
  <conditionalFormatting sqref="C77:H77">
    <cfRule type="cellIs" dxfId="16" priority="15" operator="equal">
      <formula>0</formula>
    </cfRule>
  </conditionalFormatting>
  <conditionalFormatting sqref="C72:H72">
    <cfRule type="cellIs" dxfId="15" priority="14" operator="equal">
      <formula>0</formula>
    </cfRule>
  </conditionalFormatting>
  <conditionalFormatting sqref="C77:H77 C80 C72:H72">
    <cfRule type="cellIs" dxfId="14" priority="13" operator="equal">
      <formula>0</formula>
    </cfRule>
  </conditionalFormatting>
  <conditionalFormatting sqref="D1">
    <cfRule type="cellIs" dxfId="13" priority="12" operator="equal">
      <formula>0</formula>
    </cfRule>
  </conditionalFormatting>
  <conditionalFormatting sqref="C38">
    <cfRule type="cellIs" dxfId="12" priority="11" operator="equal">
      <formula>0</formula>
    </cfRule>
  </conditionalFormatting>
  <conditionalFormatting sqref="D54:E54">
    <cfRule type="cellIs" dxfId="11" priority="10" operator="equal">
      <formula>0</formula>
    </cfRule>
  </conditionalFormatting>
  <conditionalFormatting sqref="C54">
    <cfRule type="cellIs" dxfId="10" priority="9" operator="equal">
      <formula>0</formula>
    </cfRule>
  </conditionalFormatting>
  <conditionalFormatting sqref="D57:E57">
    <cfRule type="cellIs" dxfId="9" priority="8" operator="equal">
      <formula>0</formula>
    </cfRule>
  </conditionalFormatting>
  <conditionalFormatting sqref="C57">
    <cfRule type="cellIs" dxfId="8" priority="7" operator="equal">
      <formula>0</formula>
    </cfRule>
  </conditionalFormatting>
  <conditionalFormatting sqref="D48">
    <cfRule type="cellIs" dxfId="7" priority="6" operator="equal">
      <formula>0</formula>
    </cfRule>
  </conditionalFormatting>
  <conditionalFormatting sqref="C48">
    <cfRule type="cellIs" dxfId="6" priority="5" operator="equal">
      <formula>0</formula>
    </cfRule>
  </conditionalFormatting>
  <conditionalFormatting sqref="E49">
    <cfRule type="cellIs" dxfId="5" priority="4" operator="equal">
      <formula>0</formula>
    </cfRule>
  </conditionalFormatting>
  <conditionalFormatting sqref="D49">
    <cfRule type="cellIs" dxfId="4" priority="3" operator="equal">
      <formula>0</formula>
    </cfRule>
  </conditionalFormatting>
  <conditionalFormatting sqref="C49">
    <cfRule type="cellIs" dxfId="3" priority="2" operator="equal">
      <formula>0</formula>
    </cfRule>
  </conditionalFormatting>
  <conditionalFormatting sqref="C68">
    <cfRule type="cellIs" dxfId="2" priority="1" operator="equal">
      <formula>0</formula>
    </cfRule>
  </conditionalFormatting>
  <pageMargins left="0.7" right="0.7" top="0.75" bottom="0.75" header="0.3" footer="0.3"/>
  <pageSetup paperSize="9" scale="93" orientation="landscape" r:id="rId1"/>
  <extLst>
    <ext xmlns:x14="http://schemas.microsoft.com/office/spreadsheetml/2009/9/main" uri="{78C0D931-6437-407d-A8EE-F0AAD7539E65}">
      <x14:conditionalFormattings>
        <x14:conditionalFormatting xmlns:xm="http://schemas.microsoft.com/office/excel/2006/main">
          <x14:cfRule type="containsText" priority="17" operator="containsText" id="{FF7EA908-55EC-4C43-BFD3-676EB2F59EFD}">
            <xm:f>NOT(ISERROR(SEARCH("Tāme sastādīta ____. gada ___. ______________",A75)))</xm:f>
            <xm:f>"Tāme sastādīta ____. gada ___. ______________"</xm:f>
            <x14:dxf>
              <font>
                <color auto="1"/>
              </font>
              <fill>
                <patternFill>
                  <bgColor rgb="FFC6EFCE"/>
                </patternFill>
              </fill>
            </x14:dxf>
          </x14:cfRule>
          <xm:sqref>A75</xm:sqref>
        </x14:conditionalFormatting>
        <x14:conditionalFormatting xmlns:xm="http://schemas.microsoft.com/office/excel/2006/main">
          <x14:cfRule type="containsText" priority="16" operator="containsText" id="{7D30F4F9-54F3-4EAD-9065-3BE0F6D67384}">
            <xm:f>NOT(ISERROR(SEARCH("Sertifikāta Nr. _________________________________",A80)))</xm:f>
            <xm:f>"Sertifikāta Nr. _________________________________"</xm:f>
            <x14:dxf>
              <font>
                <color auto="1"/>
              </font>
              <fill>
                <patternFill>
                  <bgColor rgb="FFC6EFCE"/>
                </patternFill>
              </fill>
            </x14:dxf>
          </x14:cfRule>
          <xm:sqref>A80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53"/>
  <sheetViews>
    <sheetView workbookViewId="0">
      <selection activeCell="E33" sqref="E33"/>
    </sheetView>
  </sheetViews>
  <sheetFormatPr defaultColWidth="3.7109375" defaultRowHeight="11.25" x14ac:dyDescent="0.2"/>
  <cols>
    <col min="1" max="1" width="4" style="1" customWidth="1"/>
    <col min="2" max="2" width="5.28515625" style="1" customWidth="1"/>
    <col min="3" max="3" width="28.42578125" style="1" customWidth="1"/>
    <col min="4" max="4" width="6.85546875" style="1" customWidth="1"/>
    <col min="5" max="5" width="11.85546875" style="1" customWidth="1"/>
    <col min="6" max="6" width="9.85546875" style="1" customWidth="1"/>
    <col min="7" max="7" width="10" style="1" customWidth="1"/>
    <col min="8" max="8" width="8.7109375" style="1" customWidth="1"/>
    <col min="9" max="188" width="9.140625" style="1" customWidth="1"/>
    <col min="189" max="189" width="3.7109375" style="1"/>
    <col min="190" max="190" width="4.5703125" style="1" customWidth="1"/>
    <col min="191" max="191" width="5.85546875" style="1" customWidth="1"/>
    <col min="192" max="192" width="36" style="1" customWidth="1"/>
    <col min="193" max="193" width="9.7109375" style="1" customWidth="1"/>
    <col min="194" max="194" width="11.85546875" style="1" customWidth="1"/>
    <col min="195" max="195" width="9" style="1" customWidth="1"/>
    <col min="196" max="196" width="9.7109375" style="1" customWidth="1"/>
    <col min="197" max="197" width="9.28515625" style="1" customWidth="1"/>
    <col min="198" max="198" width="8.7109375" style="1" customWidth="1"/>
    <col min="199" max="199" width="6.85546875" style="1" customWidth="1"/>
    <col min="200" max="444" width="9.140625" style="1" customWidth="1"/>
    <col min="445" max="445" width="3.7109375" style="1"/>
    <col min="446" max="446" width="4.5703125" style="1" customWidth="1"/>
    <col min="447" max="447" width="5.85546875" style="1" customWidth="1"/>
    <col min="448" max="448" width="36" style="1" customWidth="1"/>
    <col min="449" max="449" width="9.7109375" style="1" customWidth="1"/>
    <col min="450" max="450" width="11.85546875" style="1" customWidth="1"/>
    <col min="451" max="451" width="9" style="1" customWidth="1"/>
    <col min="452" max="452" width="9.7109375" style="1" customWidth="1"/>
    <col min="453" max="453" width="9.28515625" style="1" customWidth="1"/>
    <col min="454" max="454" width="8.7109375" style="1" customWidth="1"/>
    <col min="455" max="455" width="6.85546875" style="1" customWidth="1"/>
    <col min="456" max="700" width="9.140625" style="1" customWidth="1"/>
    <col min="701" max="701" width="3.7109375" style="1"/>
    <col min="702" max="702" width="4.5703125" style="1" customWidth="1"/>
    <col min="703" max="703" width="5.85546875" style="1" customWidth="1"/>
    <col min="704" max="704" width="36" style="1" customWidth="1"/>
    <col min="705" max="705" width="9.7109375" style="1" customWidth="1"/>
    <col min="706" max="706" width="11.85546875" style="1" customWidth="1"/>
    <col min="707" max="707" width="9" style="1" customWidth="1"/>
    <col min="708" max="708" width="9.7109375" style="1" customWidth="1"/>
    <col min="709" max="709" width="9.28515625" style="1" customWidth="1"/>
    <col min="710" max="710" width="8.7109375" style="1" customWidth="1"/>
    <col min="711" max="711" width="6.85546875" style="1" customWidth="1"/>
    <col min="712" max="956" width="9.140625" style="1" customWidth="1"/>
    <col min="957" max="957" width="3.7109375" style="1"/>
    <col min="958" max="958" width="4.5703125" style="1" customWidth="1"/>
    <col min="959" max="959" width="5.85546875" style="1" customWidth="1"/>
    <col min="960" max="960" width="36" style="1" customWidth="1"/>
    <col min="961" max="961" width="9.7109375" style="1" customWidth="1"/>
    <col min="962" max="962" width="11.85546875" style="1" customWidth="1"/>
    <col min="963" max="963" width="9" style="1" customWidth="1"/>
    <col min="964" max="964" width="9.7109375" style="1" customWidth="1"/>
    <col min="965" max="965" width="9.28515625" style="1" customWidth="1"/>
    <col min="966" max="966" width="8.7109375" style="1" customWidth="1"/>
    <col min="967" max="967" width="6.85546875" style="1" customWidth="1"/>
    <col min="968" max="1212" width="9.140625" style="1" customWidth="1"/>
    <col min="1213" max="1213" width="3.7109375" style="1"/>
    <col min="1214" max="1214" width="4.5703125" style="1" customWidth="1"/>
    <col min="1215" max="1215" width="5.85546875" style="1" customWidth="1"/>
    <col min="1216" max="1216" width="36" style="1" customWidth="1"/>
    <col min="1217" max="1217" width="9.7109375" style="1" customWidth="1"/>
    <col min="1218" max="1218" width="11.85546875" style="1" customWidth="1"/>
    <col min="1219" max="1219" width="9" style="1" customWidth="1"/>
    <col min="1220" max="1220" width="9.7109375" style="1" customWidth="1"/>
    <col min="1221" max="1221" width="9.28515625" style="1" customWidth="1"/>
    <col min="1222" max="1222" width="8.7109375" style="1" customWidth="1"/>
    <col min="1223" max="1223" width="6.85546875" style="1" customWidth="1"/>
    <col min="1224" max="1468" width="9.140625" style="1" customWidth="1"/>
    <col min="1469" max="1469" width="3.7109375" style="1"/>
    <col min="1470" max="1470" width="4.5703125" style="1" customWidth="1"/>
    <col min="1471" max="1471" width="5.85546875" style="1" customWidth="1"/>
    <col min="1472" max="1472" width="36" style="1" customWidth="1"/>
    <col min="1473" max="1473" width="9.7109375" style="1" customWidth="1"/>
    <col min="1474" max="1474" width="11.85546875" style="1" customWidth="1"/>
    <col min="1475" max="1475" width="9" style="1" customWidth="1"/>
    <col min="1476" max="1476" width="9.7109375" style="1" customWidth="1"/>
    <col min="1477" max="1477" width="9.28515625" style="1" customWidth="1"/>
    <col min="1478" max="1478" width="8.7109375" style="1" customWidth="1"/>
    <col min="1479" max="1479" width="6.85546875" style="1" customWidth="1"/>
    <col min="1480" max="1724" width="9.140625" style="1" customWidth="1"/>
    <col min="1725" max="1725" width="3.7109375" style="1"/>
    <col min="1726" max="1726" width="4.5703125" style="1" customWidth="1"/>
    <col min="1727" max="1727" width="5.85546875" style="1" customWidth="1"/>
    <col min="1728" max="1728" width="36" style="1" customWidth="1"/>
    <col min="1729" max="1729" width="9.7109375" style="1" customWidth="1"/>
    <col min="1730" max="1730" width="11.85546875" style="1" customWidth="1"/>
    <col min="1731" max="1731" width="9" style="1" customWidth="1"/>
    <col min="1732" max="1732" width="9.7109375" style="1" customWidth="1"/>
    <col min="1733" max="1733" width="9.28515625" style="1" customWidth="1"/>
    <col min="1734" max="1734" width="8.7109375" style="1" customWidth="1"/>
    <col min="1735" max="1735" width="6.85546875" style="1" customWidth="1"/>
    <col min="1736" max="1980" width="9.140625" style="1" customWidth="1"/>
    <col min="1981" max="1981" width="3.7109375" style="1"/>
    <col min="1982" max="1982" width="4.5703125" style="1" customWidth="1"/>
    <col min="1983" max="1983" width="5.85546875" style="1" customWidth="1"/>
    <col min="1984" max="1984" width="36" style="1" customWidth="1"/>
    <col min="1985" max="1985" width="9.7109375" style="1" customWidth="1"/>
    <col min="1986" max="1986" width="11.85546875" style="1" customWidth="1"/>
    <col min="1987" max="1987" width="9" style="1" customWidth="1"/>
    <col min="1988" max="1988" width="9.7109375" style="1" customWidth="1"/>
    <col min="1989" max="1989" width="9.28515625" style="1" customWidth="1"/>
    <col min="1990" max="1990" width="8.7109375" style="1" customWidth="1"/>
    <col min="1991" max="1991" width="6.85546875" style="1" customWidth="1"/>
    <col min="1992" max="2236" width="9.140625" style="1" customWidth="1"/>
    <col min="2237" max="2237" width="3.7109375" style="1"/>
    <col min="2238" max="2238" width="4.5703125" style="1" customWidth="1"/>
    <col min="2239" max="2239" width="5.85546875" style="1" customWidth="1"/>
    <col min="2240" max="2240" width="36" style="1" customWidth="1"/>
    <col min="2241" max="2241" width="9.7109375" style="1" customWidth="1"/>
    <col min="2242" max="2242" width="11.85546875" style="1" customWidth="1"/>
    <col min="2243" max="2243" width="9" style="1" customWidth="1"/>
    <col min="2244" max="2244" width="9.7109375" style="1" customWidth="1"/>
    <col min="2245" max="2245" width="9.28515625" style="1" customWidth="1"/>
    <col min="2246" max="2246" width="8.7109375" style="1" customWidth="1"/>
    <col min="2247" max="2247" width="6.85546875" style="1" customWidth="1"/>
    <col min="2248" max="2492" width="9.140625" style="1" customWidth="1"/>
    <col min="2493" max="2493" width="3.7109375" style="1"/>
    <col min="2494" max="2494" width="4.5703125" style="1" customWidth="1"/>
    <col min="2495" max="2495" width="5.85546875" style="1" customWidth="1"/>
    <col min="2496" max="2496" width="36" style="1" customWidth="1"/>
    <col min="2497" max="2497" width="9.7109375" style="1" customWidth="1"/>
    <col min="2498" max="2498" width="11.85546875" style="1" customWidth="1"/>
    <col min="2499" max="2499" width="9" style="1" customWidth="1"/>
    <col min="2500" max="2500" width="9.7109375" style="1" customWidth="1"/>
    <col min="2501" max="2501" width="9.28515625" style="1" customWidth="1"/>
    <col min="2502" max="2502" width="8.7109375" style="1" customWidth="1"/>
    <col min="2503" max="2503" width="6.85546875" style="1" customWidth="1"/>
    <col min="2504" max="2748" width="9.140625" style="1" customWidth="1"/>
    <col min="2749" max="2749" width="3.7109375" style="1"/>
    <col min="2750" max="2750" width="4.5703125" style="1" customWidth="1"/>
    <col min="2751" max="2751" width="5.85546875" style="1" customWidth="1"/>
    <col min="2752" max="2752" width="36" style="1" customWidth="1"/>
    <col min="2753" max="2753" width="9.7109375" style="1" customWidth="1"/>
    <col min="2754" max="2754" width="11.85546875" style="1" customWidth="1"/>
    <col min="2755" max="2755" width="9" style="1" customWidth="1"/>
    <col min="2756" max="2756" width="9.7109375" style="1" customWidth="1"/>
    <col min="2757" max="2757" width="9.28515625" style="1" customWidth="1"/>
    <col min="2758" max="2758" width="8.7109375" style="1" customWidth="1"/>
    <col min="2759" max="2759" width="6.85546875" style="1" customWidth="1"/>
    <col min="2760" max="3004" width="9.140625" style="1" customWidth="1"/>
    <col min="3005" max="3005" width="3.7109375" style="1"/>
    <col min="3006" max="3006" width="4.5703125" style="1" customWidth="1"/>
    <col min="3007" max="3007" width="5.85546875" style="1" customWidth="1"/>
    <col min="3008" max="3008" width="36" style="1" customWidth="1"/>
    <col min="3009" max="3009" width="9.7109375" style="1" customWidth="1"/>
    <col min="3010" max="3010" width="11.85546875" style="1" customWidth="1"/>
    <col min="3011" max="3011" width="9" style="1" customWidth="1"/>
    <col min="3012" max="3012" width="9.7109375" style="1" customWidth="1"/>
    <col min="3013" max="3013" width="9.28515625" style="1" customWidth="1"/>
    <col min="3014" max="3014" width="8.7109375" style="1" customWidth="1"/>
    <col min="3015" max="3015" width="6.85546875" style="1" customWidth="1"/>
    <col min="3016" max="3260" width="9.140625" style="1" customWidth="1"/>
    <col min="3261" max="3261" width="3.7109375" style="1"/>
    <col min="3262" max="3262" width="4.5703125" style="1" customWidth="1"/>
    <col min="3263" max="3263" width="5.85546875" style="1" customWidth="1"/>
    <col min="3264" max="3264" width="36" style="1" customWidth="1"/>
    <col min="3265" max="3265" width="9.7109375" style="1" customWidth="1"/>
    <col min="3266" max="3266" width="11.85546875" style="1" customWidth="1"/>
    <col min="3267" max="3267" width="9" style="1" customWidth="1"/>
    <col min="3268" max="3268" width="9.7109375" style="1" customWidth="1"/>
    <col min="3269" max="3269" width="9.28515625" style="1" customWidth="1"/>
    <col min="3270" max="3270" width="8.7109375" style="1" customWidth="1"/>
    <col min="3271" max="3271" width="6.85546875" style="1" customWidth="1"/>
    <col min="3272" max="3516" width="9.140625" style="1" customWidth="1"/>
    <col min="3517" max="3517" width="3.7109375" style="1"/>
    <col min="3518" max="3518" width="4.5703125" style="1" customWidth="1"/>
    <col min="3519" max="3519" width="5.85546875" style="1" customWidth="1"/>
    <col min="3520" max="3520" width="36" style="1" customWidth="1"/>
    <col min="3521" max="3521" width="9.7109375" style="1" customWidth="1"/>
    <col min="3522" max="3522" width="11.85546875" style="1" customWidth="1"/>
    <col min="3523" max="3523" width="9" style="1" customWidth="1"/>
    <col min="3524" max="3524" width="9.7109375" style="1" customWidth="1"/>
    <col min="3525" max="3525" width="9.28515625" style="1" customWidth="1"/>
    <col min="3526" max="3526" width="8.7109375" style="1" customWidth="1"/>
    <col min="3527" max="3527" width="6.85546875" style="1" customWidth="1"/>
    <col min="3528" max="3772" width="9.140625" style="1" customWidth="1"/>
    <col min="3773" max="3773" width="3.7109375" style="1"/>
    <col min="3774" max="3774" width="4.5703125" style="1" customWidth="1"/>
    <col min="3775" max="3775" width="5.85546875" style="1" customWidth="1"/>
    <col min="3776" max="3776" width="36" style="1" customWidth="1"/>
    <col min="3777" max="3777" width="9.7109375" style="1" customWidth="1"/>
    <col min="3778" max="3778" width="11.85546875" style="1" customWidth="1"/>
    <col min="3779" max="3779" width="9" style="1" customWidth="1"/>
    <col min="3780" max="3780" width="9.7109375" style="1" customWidth="1"/>
    <col min="3781" max="3781" width="9.28515625" style="1" customWidth="1"/>
    <col min="3782" max="3782" width="8.7109375" style="1" customWidth="1"/>
    <col min="3783" max="3783" width="6.85546875" style="1" customWidth="1"/>
    <col min="3784" max="4028" width="9.140625" style="1" customWidth="1"/>
    <col min="4029" max="4029" width="3.7109375" style="1"/>
    <col min="4030" max="4030" width="4.5703125" style="1" customWidth="1"/>
    <col min="4031" max="4031" width="5.85546875" style="1" customWidth="1"/>
    <col min="4032" max="4032" width="36" style="1" customWidth="1"/>
    <col min="4033" max="4033" width="9.7109375" style="1" customWidth="1"/>
    <col min="4034" max="4034" width="11.85546875" style="1" customWidth="1"/>
    <col min="4035" max="4035" width="9" style="1" customWidth="1"/>
    <col min="4036" max="4036" width="9.7109375" style="1" customWidth="1"/>
    <col min="4037" max="4037" width="9.28515625" style="1" customWidth="1"/>
    <col min="4038" max="4038" width="8.7109375" style="1" customWidth="1"/>
    <col min="4039" max="4039" width="6.85546875" style="1" customWidth="1"/>
    <col min="4040" max="4284" width="9.140625" style="1" customWidth="1"/>
    <col min="4285" max="4285" width="3.7109375" style="1"/>
    <col min="4286" max="4286" width="4.5703125" style="1" customWidth="1"/>
    <col min="4287" max="4287" width="5.85546875" style="1" customWidth="1"/>
    <col min="4288" max="4288" width="36" style="1" customWidth="1"/>
    <col min="4289" max="4289" width="9.7109375" style="1" customWidth="1"/>
    <col min="4290" max="4290" width="11.85546875" style="1" customWidth="1"/>
    <col min="4291" max="4291" width="9" style="1" customWidth="1"/>
    <col min="4292" max="4292" width="9.7109375" style="1" customWidth="1"/>
    <col min="4293" max="4293" width="9.28515625" style="1" customWidth="1"/>
    <col min="4294" max="4294" width="8.7109375" style="1" customWidth="1"/>
    <col min="4295" max="4295" width="6.85546875" style="1" customWidth="1"/>
    <col min="4296" max="4540" width="9.140625" style="1" customWidth="1"/>
    <col min="4541" max="4541" width="3.7109375" style="1"/>
    <col min="4542" max="4542" width="4.5703125" style="1" customWidth="1"/>
    <col min="4543" max="4543" width="5.85546875" style="1" customWidth="1"/>
    <col min="4544" max="4544" width="36" style="1" customWidth="1"/>
    <col min="4545" max="4545" width="9.7109375" style="1" customWidth="1"/>
    <col min="4546" max="4546" width="11.85546875" style="1" customWidth="1"/>
    <col min="4547" max="4547" width="9" style="1" customWidth="1"/>
    <col min="4548" max="4548" width="9.7109375" style="1" customWidth="1"/>
    <col min="4549" max="4549" width="9.28515625" style="1" customWidth="1"/>
    <col min="4550" max="4550" width="8.7109375" style="1" customWidth="1"/>
    <col min="4551" max="4551" width="6.85546875" style="1" customWidth="1"/>
    <col min="4552" max="4796" width="9.140625" style="1" customWidth="1"/>
    <col min="4797" max="4797" width="3.7109375" style="1"/>
    <col min="4798" max="4798" width="4.5703125" style="1" customWidth="1"/>
    <col min="4799" max="4799" width="5.85546875" style="1" customWidth="1"/>
    <col min="4800" max="4800" width="36" style="1" customWidth="1"/>
    <col min="4801" max="4801" width="9.7109375" style="1" customWidth="1"/>
    <col min="4802" max="4802" width="11.85546875" style="1" customWidth="1"/>
    <col min="4803" max="4803" width="9" style="1" customWidth="1"/>
    <col min="4804" max="4804" width="9.7109375" style="1" customWidth="1"/>
    <col min="4805" max="4805" width="9.28515625" style="1" customWidth="1"/>
    <col min="4806" max="4806" width="8.7109375" style="1" customWidth="1"/>
    <col min="4807" max="4807" width="6.85546875" style="1" customWidth="1"/>
    <col min="4808" max="5052" width="9.140625" style="1" customWidth="1"/>
    <col min="5053" max="5053" width="3.7109375" style="1"/>
    <col min="5054" max="5054" width="4.5703125" style="1" customWidth="1"/>
    <col min="5055" max="5055" width="5.85546875" style="1" customWidth="1"/>
    <col min="5056" max="5056" width="36" style="1" customWidth="1"/>
    <col min="5057" max="5057" width="9.7109375" style="1" customWidth="1"/>
    <col min="5058" max="5058" width="11.85546875" style="1" customWidth="1"/>
    <col min="5059" max="5059" width="9" style="1" customWidth="1"/>
    <col min="5060" max="5060" width="9.7109375" style="1" customWidth="1"/>
    <col min="5061" max="5061" width="9.28515625" style="1" customWidth="1"/>
    <col min="5062" max="5062" width="8.7109375" style="1" customWidth="1"/>
    <col min="5063" max="5063" width="6.85546875" style="1" customWidth="1"/>
    <col min="5064" max="5308" width="9.140625" style="1" customWidth="1"/>
    <col min="5309" max="5309" width="3.7109375" style="1"/>
    <col min="5310" max="5310" width="4.5703125" style="1" customWidth="1"/>
    <col min="5311" max="5311" width="5.85546875" style="1" customWidth="1"/>
    <col min="5312" max="5312" width="36" style="1" customWidth="1"/>
    <col min="5313" max="5313" width="9.7109375" style="1" customWidth="1"/>
    <col min="5314" max="5314" width="11.85546875" style="1" customWidth="1"/>
    <col min="5315" max="5315" width="9" style="1" customWidth="1"/>
    <col min="5316" max="5316" width="9.7109375" style="1" customWidth="1"/>
    <col min="5317" max="5317" width="9.28515625" style="1" customWidth="1"/>
    <col min="5318" max="5318" width="8.7109375" style="1" customWidth="1"/>
    <col min="5319" max="5319" width="6.85546875" style="1" customWidth="1"/>
    <col min="5320" max="5564" width="9.140625" style="1" customWidth="1"/>
    <col min="5565" max="5565" width="3.7109375" style="1"/>
    <col min="5566" max="5566" width="4.5703125" style="1" customWidth="1"/>
    <col min="5567" max="5567" width="5.85546875" style="1" customWidth="1"/>
    <col min="5568" max="5568" width="36" style="1" customWidth="1"/>
    <col min="5569" max="5569" width="9.7109375" style="1" customWidth="1"/>
    <col min="5570" max="5570" width="11.85546875" style="1" customWidth="1"/>
    <col min="5571" max="5571" width="9" style="1" customWidth="1"/>
    <col min="5572" max="5572" width="9.7109375" style="1" customWidth="1"/>
    <col min="5573" max="5573" width="9.28515625" style="1" customWidth="1"/>
    <col min="5574" max="5574" width="8.7109375" style="1" customWidth="1"/>
    <col min="5575" max="5575" width="6.85546875" style="1" customWidth="1"/>
    <col min="5576" max="5820" width="9.140625" style="1" customWidth="1"/>
    <col min="5821" max="5821" width="3.7109375" style="1"/>
    <col min="5822" max="5822" width="4.5703125" style="1" customWidth="1"/>
    <col min="5823" max="5823" width="5.85546875" style="1" customWidth="1"/>
    <col min="5824" max="5824" width="36" style="1" customWidth="1"/>
    <col min="5825" max="5825" width="9.7109375" style="1" customWidth="1"/>
    <col min="5826" max="5826" width="11.85546875" style="1" customWidth="1"/>
    <col min="5827" max="5827" width="9" style="1" customWidth="1"/>
    <col min="5828" max="5828" width="9.7109375" style="1" customWidth="1"/>
    <col min="5829" max="5829" width="9.28515625" style="1" customWidth="1"/>
    <col min="5830" max="5830" width="8.7109375" style="1" customWidth="1"/>
    <col min="5831" max="5831" width="6.85546875" style="1" customWidth="1"/>
    <col min="5832" max="6076" width="9.140625" style="1" customWidth="1"/>
    <col min="6077" max="6077" width="3.7109375" style="1"/>
    <col min="6078" max="6078" width="4.5703125" style="1" customWidth="1"/>
    <col min="6079" max="6079" width="5.85546875" style="1" customWidth="1"/>
    <col min="6080" max="6080" width="36" style="1" customWidth="1"/>
    <col min="6081" max="6081" width="9.7109375" style="1" customWidth="1"/>
    <col min="6082" max="6082" width="11.85546875" style="1" customWidth="1"/>
    <col min="6083" max="6083" width="9" style="1" customWidth="1"/>
    <col min="6084" max="6084" width="9.7109375" style="1" customWidth="1"/>
    <col min="6085" max="6085" width="9.28515625" style="1" customWidth="1"/>
    <col min="6086" max="6086" width="8.7109375" style="1" customWidth="1"/>
    <col min="6087" max="6087" width="6.85546875" style="1" customWidth="1"/>
    <col min="6088" max="6332" width="9.140625" style="1" customWidth="1"/>
    <col min="6333" max="6333" width="3.7109375" style="1"/>
    <col min="6334" max="6334" width="4.5703125" style="1" customWidth="1"/>
    <col min="6335" max="6335" width="5.85546875" style="1" customWidth="1"/>
    <col min="6336" max="6336" width="36" style="1" customWidth="1"/>
    <col min="6337" max="6337" width="9.7109375" style="1" customWidth="1"/>
    <col min="6338" max="6338" width="11.85546875" style="1" customWidth="1"/>
    <col min="6339" max="6339" width="9" style="1" customWidth="1"/>
    <col min="6340" max="6340" width="9.7109375" style="1" customWidth="1"/>
    <col min="6341" max="6341" width="9.28515625" style="1" customWidth="1"/>
    <col min="6342" max="6342" width="8.7109375" style="1" customWidth="1"/>
    <col min="6343" max="6343" width="6.85546875" style="1" customWidth="1"/>
    <col min="6344" max="6588" width="9.140625" style="1" customWidth="1"/>
    <col min="6589" max="6589" width="3.7109375" style="1"/>
    <col min="6590" max="6590" width="4.5703125" style="1" customWidth="1"/>
    <col min="6591" max="6591" width="5.85546875" style="1" customWidth="1"/>
    <col min="6592" max="6592" width="36" style="1" customWidth="1"/>
    <col min="6593" max="6593" width="9.7109375" style="1" customWidth="1"/>
    <col min="6594" max="6594" width="11.85546875" style="1" customWidth="1"/>
    <col min="6595" max="6595" width="9" style="1" customWidth="1"/>
    <col min="6596" max="6596" width="9.7109375" style="1" customWidth="1"/>
    <col min="6597" max="6597" width="9.28515625" style="1" customWidth="1"/>
    <col min="6598" max="6598" width="8.7109375" style="1" customWidth="1"/>
    <col min="6599" max="6599" width="6.85546875" style="1" customWidth="1"/>
    <col min="6600" max="6844" width="9.140625" style="1" customWidth="1"/>
    <col min="6845" max="6845" width="3.7109375" style="1"/>
    <col min="6846" max="6846" width="4.5703125" style="1" customWidth="1"/>
    <col min="6847" max="6847" width="5.85546875" style="1" customWidth="1"/>
    <col min="6848" max="6848" width="36" style="1" customWidth="1"/>
    <col min="6849" max="6849" width="9.7109375" style="1" customWidth="1"/>
    <col min="6850" max="6850" width="11.85546875" style="1" customWidth="1"/>
    <col min="6851" max="6851" width="9" style="1" customWidth="1"/>
    <col min="6852" max="6852" width="9.7109375" style="1" customWidth="1"/>
    <col min="6853" max="6853" width="9.28515625" style="1" customWidth="1"/>
    <col min="6854" max="6854" width="8.7109375" style="1" customWidth="1"/>
    <col min="6855" max="6855" width="6.85546875" style="1" customWidth="1"/>
    <col min="6856" max="7100" width="9.140625" style="1" customWidth="1"/>
    <col min="7101" max="7101" width="3.7109375" style="1"/>
    <col min="7102" max="7102" width="4.5703125" style="1" customWidth="1"/>
    <col min="7103" max="7103" width="5.85546875" style="1" customWidth="1"/>
    <col min="7104" max="7104" width="36" style="1" customWidth="1"/>
    <col min="7105" max="7105" width="9.7109375" style="1" customWidth="1"/>
    <col min="7106" max="7106" width="11.85546875" style="1" customWidth="1"/>
    <col min="7107" max="7107" width="9" style="1" customWidth="1"/>
    <col min="7108" max="7108" width="9.7109375" style="1" customWidth="1"/>
    <col min="7109" max="7109" width="9.28515625" style="1" customWidth="1"/>
    <col min="7110" max="7110" width="8.7109375" style="1" customWidth="1"/>
    <col min="7111" max="7111" width="6.85546875" style="1" customWidth="1"/>
    <col min="7112" max="7356" width="9.140625" style="1" customWidth="1"/>
    <col min="7357" max="7357" width="3.7109375" style="1"/>
    <col min="7358" max="7358" width="4.5703125" style="1" customWidth="1"/>
    <col min="7359" max="7359" width="5.85546875" style="1" customWidth="1"/>
    <col min="7360" max="7360" width="36" style="1" customWidth="1"/>
    <col min="7361" max="7361" width="9.7109375" style="1" customWidth="1"/>
    <col min="7362" max="7362" width="11.85546875" style="1" customWidth="1"/>
    <col min="7363" max="7363" width="9" style="1" customWidth="1"/>
    <col min="7364" max="7364" width="9.7109375" style="1" customWidth="1"/>
    <col min="7365" max="7365" width="9.28515625" style="1" customWidth="1"/>
    <col min="7366" max="7366" width="8.7109375" style="1" customWidth="1"/>
    <col min="7367" max="7367" width="6.85546875" style="1" customWidth="1"/>
    <col min="7368" max="7612" width="9.140625" style="1" customWidth="1"/>
    <col min="7613" max="7613" width="3.7109375" style="1"/>
    <col min="7614" max="7614" width="4.5703125" style="1" customWidth="1"/>
    <col min="7615" max="7615" width="5.85546875" style="1" customWidth="1"/>
    <col min="7616" max="7616" width="36" style="1" customWidth="1"/>
    <col min="7617" max="7617" width="9.7109375" style="1" customWidth="1"/>
    <col min="7618" max="7618" width="11.85546875" style="1" customWidth="1"/>
    <col min="7619" max="7619" width="9" style="1" customWidth="1"/>
    <col min="7620" max="7620" width="9.7109375" style="1" customWidth="1"/>
    <col min="7621" max="7621" width="9.28515625" style="1" customWidth="1"/>
    <col min="7622" max="7622" width="8.7109375" style="1" customWidth="1"/>
    <col min="7623" max="7623" width="6.85546875" style="1" customWidth="1"/>
    <col min="7624" max="7868" width="9.140625" style="1" customWidth="1"/>
    <col min="7869" max="7869" width="3.7109375" style="1"/>
    <col min="7870" max="7870" width="4.5703125" style="1" customWidth="1"/>
    <col min="7871" max="7871" width="5.85546875" style="1" customWidth="1"/>
    <col min="7872" max="7872" width="36" style="1" customWidth="1"/>
    <col min="7873" max="7873" width="9.7109375" style="1" customWidth="1"/>
    <col min="7874" max="7874" width="11.85546875" style="1" customWidth="1"/>
    <col min="7875" max="7875" width="9" style="1" customWidth="1"/>
    <col min="7876" max="7876" width="9.7109375" style="1" customWidth="1"/>
    <col min="7877" max="7877" width="9.28515625" style="1" customWidth="1"/>
    <col min="7878" max="7878" width="8.7109375" style="1" customWidth="1"/>
    <col min="7879" max="7879" width="6.85546875" style="1" customWidth="1"/>
    <col min="7880" max="8124" width="9.140625" style="1" customWidth="1"/>
    <col min="8125" max="8125" width="3.7109375" style="1"/>
    <col min="8126" max="8126" width="4.5703125" style="1" customWidth="1"/>
    <col min="8127" max="8127" width="5.85546875" style="1" customWidth="1"/>
    <col min="8128" max="8128" width="36" style="1" customWidth="1"/>
    <col min="8129" max="8129" width="9.7109375" style="1" customWidth="1"/>
    <col min="8130" max="8130" width="11.85546875" style="1" customWidth="1"/>
    <col min="8131" max="8131" width="9" style="1" customWidth="1"/>
    <col min="8132" max="8132" width="9.7109375" style="1" customWidth="1"/>
    <col min="8133" max="8133" width="9.28515625" style="1" customWidth="1"/>
    <col min="8134" max="8134" width="8.7109375" style="1" customWidth="1"/>
    <col min="8135" max="8135" width="6.85546875" style="1" customWidth="1"/>
    <col min="8136" max="8380" width="9.140625" style="1" customWidth="1"/>
    <col min="8381" max="8381" width="3.7109375" style="1"/>
    <col min="8382" max="8382" width="4.5703125" style="1" customWidth="1"/>
    <col min="8383" max="8383" width="5.85546875" style="1" customWidth="1"/>
    <col min="8384" max="8384" width="36" style="1" customWidth="1"/>
    <col min="8385" max="8385" width="9.7109375" style="1" customWidth="1"/>
    <col min="8386" max="8386" width="11.85546875" style="1" customWidth="1"/>
    <col min="8387" max="8387" width="9" style="1" customWidth="1"/>
    <col min="8388" max="8388" width="9.7109375" style="1" customWidth="1"/>
    <col min="8389" max="8389" width="9.28515625" style="1" customWidth="1"/>
    <col min="8390" max="8390" width="8.7109375" style="1" customWidth="1"/>
    <col min="8391" max="8391" width="6.85546875" style="1" customWidth="1"/>
    <col min="8392" max="8636" width="9.140625" style="1" customWidth="1"/>
    <col min="8637" max="8637" width="3.7109375" style="1"/>
    <col min="8638" max="8638" width="4.5703125" style="1" customWidth="1"/>
    <col min="8639" max="8639" width="5.85546875" style="1" customWidth="1"/>
    <col min="8640" max="8640" width="36" style="1" customWidth="1"/>
    <col min="8641" max="8641" width="9.7109375" style="1" customWidth="1"/>
    <col min="8642" max="8642" width="11.85546875" style="1" customWidth="1"/>
    <col min="8643" max="8643" width="9" style="1" customWidth="1"/>
    <col min="8644" max="8644" width="9.7109375" style="1" customWidth="1"/>
    <col min="8645" max="8645" width="9.28515625" style="1" customWidth="1"/>
    <col min="8646" max="8646" width="8.7109375" style="1" customWidth="1"/>
    <col min="8647" max="8647" width="6.85546875" style="1" customWidth="1"/>
    <col min="8648" max="8892" width="9.140625" style="1" customWidth="1"/>
    <col min="8893" max="8893" width="3.7109375" style="1"/>
    <col min="8894" max="8894" width="4.5703125" style="1" customWidth="1"/>
    <col min="8895" max="8895" width="5.85546875" style="1" customWidth="1"/>
    <col min="8896" max="8896" width="36" style="1" customWidth="1"/>
    <col min="8897" max="8897" width="9.7109375" style="1" customWidth="1"/>
    <col min="8898" max="8898" width="11.85546875" style="1" customWidth="1"/>
    <col min="8899" max="8899" width="9" style="1" customWidth="1"/>
    <col min="8900" max="8900" width="9.7109375" style="1" customWidth="1"/>
    <col min="8901" max="8901" width="9.28515625" style="1" customWidth="1"/>
    <col min="8902" max="8902" width="8.7109375" style="1" customWidth="1"/>
    <col min="8903" max="8903" width="6.85546875" style="1" customWidth="1"/>
    <col min="8904" max="9148" width="9.140625" style="1" customWidth="1"/>
    <col min="9149" max="9149" width="3.7109375" style="1"/>
    <col min="9150" max="9150" width="4.5703125" style="1" customWidth="1"/>
    <col min="9151" max="9151" width="5.85546875" style="1" customWidth="1"/>
    <col min="9152" max="9152" width="36" style="1" customWidth="1"/>
    <col min="9153" max="9153" width="9.7109375" style="1" customWidth="1"/>
    <col min="9154" max="9154" width="11.85546875" style="1" customWidth="1"/>
    <col min="9155" max="9155" width="9" style="1" customWidth="1"/>
    <col min="9156" max="9156" width="9.7109375" style="1" customWidth="1"/>
    <col min="9157" max="9157" width="9.28515625" style="1" customWidth="1"/>
    <col min="9158" max="9158" width="8.7109375" style="1" customWidth="1"/>
    <col min="9159" max="9159" width="6.85546875" style="1" customWidth="1"/>
    <col min="9160" max="9404" width="9.140625" style="1" customWidth="1"/>
    <col min="9405" max="9405" width="3.7109375" style="1"/>
    <col min="9406" max="9406" width="4.5703125" style="1" customWidth="1"/>
    <col min="9407" max="9407" width="5.85546875" style="1" customWidth="1"/>
    <col min="9408" max="9408" width="36" style="1" customWidth="1"/>
    <col min="9409" max="9409" width="9.7109375" style="1" customWidth="1"/>
    <col min="9410" max="9410" width="11.85546875" style="1" customWidth="1"/>
    <col min="9411" max="9411" width="9" style="1" customWidth="1"/>
    <col min="9412" max="9412" width="9.7109375" style="1" customWidth="1"/>
    <col min="9413" max="9413" width="9.28515625" style="1" customWidth="1"/>
    <col min="9414" max="9414" width="8.7109375" style="1" customWidth="1"/>
    <col min="9415" max="9415" width="6.85546875" style="1" customWidth="1"/>
    <col min="9416" max="9660" width="9.140625" style="1" customWidth="1"/>
    <col min="9661" max="9661" width="3.7109375" style="1"/>
    <col min="9662" max="9662" width="4.5703125" style="1" customWidth="1"/>
    <col min="9663" max="9663" width="5.85546875" style="1" customWidth="1"/>
    <col min="9664" max="9664" width="36" style="1" customWidth="1"/>
    <col min="9665" max="9665" width="9.7109375" style="1" customWidth="1"/>
    <col min="9666" max="9666" width="11.85546875" style="1" customWidth="1"/>
    <col min="9667" max="9667" width="9" style="1" customWidth="1"/>
    <col min="9668" max="9668" width="9.7109375" style="1" customWidth="1"/>
    <col min="9669" max="9669" width="9.28515625" style="1" customWidth="1"/>
    <col min="9670" max="9670" width="8.7109375" style="1" customWidth="1"/>
    <col min="9671" max="9671" width="6.85546875" style="1" customWidth="1"/>
    <col min="9672" max="9916" width="9.140625" style="1" customWidth="1"/>
    <col min="9917" max="9917" width="3.7109375" style="1"/>
    <col min="9918" max="9918" width="4.5703125" style="1" customWidth="1"/>
    <col min="9919" max="9919" width="5.85546875" style="1" customWidth="1"/>
    <col min="9920" max="9920" width="36" style="1" customWidth="1"/>
    <col min="9921" max="9921" width="9.7109375" style="1" customWidth="1"/>
    <col min="9922" max="9922" width="11.85546875" style="1" customWidth="1"/>
    <col min="9923" max="9923" width="9" style="1" customWidth="1"/>
    <col min="9924" max="9924" width="9.7109375" style="1" customWidth="1"/>
    <col min="9925" max="9925" width="9.28515625" style="1" customWidth="1"/>
    <col min="9926" max="9926" width="8.7109375" style="1" customWidth="1"/>
    <col min="9927" max="9927" width="6.85546875" style="1" customWidth="1"/>
    <col min="9928" max="10172" width="9.140625" style="1" customWidth="1"/>
    <col min="10173" max="10173" width="3.7109375" style="1"/>
    <col min="10174" max="10174" width="4.5703125" style="1" customWidth="1"/>
    <col min="10175" max="10175" width="5.85546875" style="1" customWidth="1"/>
    <col min="10176" max="10176" width="36" style="1" customWidth="1"/>
    <col min="10177" max="10177" width="9.7109375" style="1" customWidth="1"/>
    <col min="10178" max="10178" width="11.85546875" style="1" customWidth="1"/>
    <col min="10179" max="10179" width="9" style="1" customWidth="1"/>
    <col min="10180" max="10180" width="9.7109375" style="1" customWidth="1"/>
    <col min="10181" max="10181" width="9.28515625" style="1" customWidth="1"/>
    <col min="10182" max="10182" width="8.7109375" style="1" customWidth="1"/>
    <col min="10183" max="10183" width="6.85546875" style="1" customWidth="1"/>
    <col min="10184" max="10428" width="9.140625" style="1" customWidth="1"/>
    <col min="10429" max="10429" width="3.7109375" style="1"/>
    <col min="10430" max="10430" width="4.5703125" style="1" customWidth="1"/>
    <col min="10431" max="10431" width="5.85546875" style="1" customWidth="1"/>
    <col min="10432" max="10432" width="36" style="1" customWidth="1"/>
    <col min="10433" max="10433" width="9.7109375" style="1" customWidth="1"/>
    <col min="10434" max="10434" width="11.85546875" style="1" customWidth="1"/>
    <col min="10435" max="10435" width="9" style="1" customWidth="1"/>
    <col min="10436" max="10436" width="9.7109375" style="1" customWidth="1"/>
    <col min="10437" max="10437" width="9.28515625" style="1" customWidth="1"/>
    <col min="10438" max="10438" width="8.7109375" style="1" customWidth="1"/>
    <col min="10439" max="10439" width="6.85546875" style="1" customWidth="1"/>
    <col min="10440" max="10684" width="9.140625" style="1" customWidth="1"/>
    <col min="10685" max="10685" width="3.7109375" style="1"/>
    <col min="10686" max="10686" width="4.5703125" style="1" customWidth="1"/>
    <col min="10687" max="10687" width="5.85546875" style="1" customWidth="1"/>
    <col min="10688" max="10688" width="36" style="1" customWidth="1"/>
    <col min="10689" max="10689" width="9.7109375" style="1" customWidth="1"/>
    <col min="10690" max="10690" width="11.85546875" style="1" customWidth="1"/>
    <col min="10691" max="10691" width="9" style="1" customWidth="1"/>
    <col min="10692" max="10692" width="9.7109375" style="1" customWidth="1"/>
    <col min="10693" max="10693" width="9.28515625" style="1" customWidth="1"/>
    <col min="10694" max="10694" width="8.7109375" style="1" customWidth="1"/>
    <col min="10695" max="10695" width="6.85546875" style="1" customWidth="1"/>
    <col min="10696" max="10940" width="9.140625" style="1" customWidth="1"/>
    <col min="10941" max="10941" width="3.7109375" style="1"/>
    <col min="10942" max="10942" width="4.5703125" style="1" customWidth="1"/>
    <col min="10943" max="10943" width="5.85546875" style="1" customWidth="1"/>
    <col min="10944" max="10944" width="36" style="1" customWidth="1"/>
    <col min="10945" max="10945" width="9.7109375" style="1" customWidth="1"/>
    <col min="10946" max="10946" width="11.85546875" style="1" customWidth="1"/>
    <col min="10947" max="10947" width="9" style="1" customWidth="1"/>
    <col min="10948" max="10948" width="9.7109375" style="1" customWidth="1"/>
    <col min="10949" max="10949" width="9.28515625" style="1" customWidth="1"/>
    <col min="10950" max="10950" width="8.7109375" style="1" customWidth="1"/>
    <col min="10951" max="10951" width="6.85546875" style="1" customWidth="1"/>
    <col min="10952" max="11196" width="9.140625" style="1" customWidth="1"/>
    <col min="11197" max="11197" width="3.7109375" style="1"/>
    <col min="11198" max="11198" width="4.5703125" style="1" customWidth="1"/>
    <col min="11199" max="11199" width="5.85546875" style="1" customWidth="1"/>
    <col min="11200" max="11200" width="36" style="1" customWidth="1"/>
    <col min="11201" max="11201" width="9.7109375" style="1" customWidth="1"/>
    <col min="11202" max="11202" width="11.85546875" style="1" customWidth="1"/>
    <col min="11203" max="11203" width="9" style="1" customWidth="1"/>
    <col min="11204" max="11204" width="9.7109375" style="1" customWidth="1"/>
    <col min="11205" max="11205" width="9.28515625" style="1" customWidth="1"/>
    <col min="11206" max="11206" width="8.7109375" style="1" customWidth="1"/>
    <col min="11207" max="11207" width="6.85546875" style="1" customWidth="1"/>
    <col min="11208" max="11452" width="9.140625" style="1" customWidth="1"/>
    <col min="11453" max="11453" width="3.7109375" style="1"/>
    <col min="11454" max="11454" width="4.5703125" style="1" customWidth="1"/>
    <col min="11455" max="11455" width="5.85546875" style="1" customWidth="1"/>
    <col min="11456" max="11456" width="36" style="1" customWidth="1"/>
    <col min="11457" max="11457" width="9.7109375" style="1" customWidth="1"/>
    <col min="11458" max="11458" width="11.85546875" style="1" customWidth="1"/>
    <col min="11459" max="11459" width="9" style="1" customWidth="1"/>
    <col min="11460" max="11460" width="9.7109375" style="1" customWidth="1"/>
    <col min="11461" max="11461" width="9.28515625" style="1" customWidth="1"/>
    <col min="11462" max="11462" width="8.7109375" style="1" customWidth="1"/>
    <col min="11463" max="11463" width="6.85546875" style="1" customWidth="1"/>
    <col min="11464" max="11708" width="9.140625" style="1" customWidth="1"/>
    <col min="11709" max="11709" width="3.7109375" style="1"/>
    <col min="11710" max="11710" width="4.5703125" style="1" customWidth="1"/>
    <col min="11711" max="11711" width="5.85546875" style="1" customWidth="1"/>
    <col min="11712" max="11712" width="36" style="1" customWidth="1"/>
    <col min="11713" max="11713" width="9.7109375" style="1" customWidth="1"/>
    <col min="11714" max="11714" width="11.85546875" style="1" customWidth="1"/>
    <col min="11715" max="11715" width="9" style="1" customWidth="1"/>
    <col min="11716" max="11716" width="9.7109375" style="1" customWidth="1"/>
    <col min="11717" max="11717" width="9.28515625" style="1" customWidth="1"/>
    <col min="11718" max="11718" width="8.7109375" style="1" customWidth="1"/>
    <col min="11719" max="11719" width="6.85546875" style="1" customWidth="1"/>
    <col min="11720" max="11964" width="9.140625" style="1" customWidth="1"/>
    <col min="11965" max="11965" width="3.7109375" style="1"/>
    <col min="11966" max="11966" width="4.5703125" style="1" customWidth="1"/>
    <col min="11967" max="11967" width="5.85546875" style="1" customWidth="1"/>
    <col min="11968" max="11968" width="36" style="1" customWidth="1"/>
    <col min="11969" max="11969" width="9.7109375" style="1" customWidth="1"/>
    <col min="11970" max="11970" width="11.85546875" style="1" customWidth="1"/>
    <col min="11971" max="11971" width="9" style="1" customWidth="1"/>
    <col min="11972" max="11972" width="9.7109375" style="1" customWidth="1"/>
    <col min="11973" max="11973" width="9.28515625" style="1" customWidth="1"/>
    <col min="11974" max="11974" width="8.7109375" style="1" customWidth="1"/>
    <col min="11975" max="11975" width="6.85546875" style="1" customWidth="1"/>
    <col min="11976" max="12220" width="9.140625" style="1" customWidth="1"/>
    <col min="12221" max="12221" width="3.7109375" style="1"/>
    <col min="12222" max="12222" width="4.5703125" style="1" customWidth="1"/>
    <col min="12223" max="12223" width="5.85546875" style="1" customWidth="1"/>
    <col min="12224" max="12224" width="36" style="1" customWidth="1"/>
    <col min="12225" max="12225" width="9.7109375" style="1" customWidth="1"/>
    <col min="12226" max="12226" width="11.85546875" style="1" customWidth="1"/>
    <col min="12227" max="12227" width="9" style="1" customWidth="1"/>
    <col min="12228" max="12228" width="9.7109375" style="1" customWidth="1"/>
    <col min="12229" max="12229" width="9.28515625" style="1" customWidth="1"/>
    <col min="12230" max="12230" width="8.7109375" style="1" customWidth="1"/>
    <col min="12231" max="12231" width="6.85546875" style="1" customWidth="1"/>
    <col min="12232" max="12476" width="9.140625" style="1" customWidth="1"/>
    <col min="12477" max="12477" width="3.7109375" style="1"/>
    <col min="12478" max="12478" width="4.5703125" style="1" customWidth="1"/>
    <col min="12479" max="12479" width="5.85546875" style="1" customWidth="1"/>
    <col min="12480" max="12480" width="36" style="1" customWidth="1"/>
    <col min="12481" max="12481" width="9.7109375" style="1" customWidth="1"/>
    <col min="12482" max="12482" width="11.85546875" style="1" customWidth="1"/>
    <col min="12483" max="12483" width="9" style="1" customWidth="1"/>
    <col min="12484" max="12484" width="9.7109375" style="1" customWidth="1"/>
    <col min="12485" max="12485" width="9.28515625" style="1" customWidth="1"/>
    <col min="12486" max="12486" width="8.7109375" style="1" customWidth="1"/>
    <col min="12487" max="12487" width="6.85546875" style="1" customWidth="1"/>
    <col min="12488" max="12732" width="9.140625" style="1" customWidth="1"/>
    <col min="12733" max="12733" width="3.7109375" style="1"/>
    <col min="12734" max="12734" width="4.5703125" style="1" customWidth="1"/>
    <col min="12735" max="12735" width="5.85546875" style="1" customWidth="1"/>
    <col min="12736" max="12736" width="36" style="1" customWidth="1"/>
    <col min="12737" max="12737" width="9.7109375" style="1" customWidth="1"/>
    <col min="12738" max="12738" width="11.85546875" style="1" customWidth="1"/>
    <col min="12739" max="12739" width="9" style="1" customWidth="1"/>
    <col min="12740" max="12740" width="9.7109375" style="1" customWidth="1"/>
    <col min="12741" max="12741" width="9.28515625" style="1" customWidth="1"/>
    <col min="12742" max="12742" width="8.7109375" style="1" customWidth="1"/>
    <col min="12743" max="12743" width="6.85546875" style="1" customWidth="1"/>
    <col min="12744" max="12988" width="9.140625" style="1" customWidth="1"/>
    <col min="12989" max="12989" width="3.7109375" style="1"/>
    <col min="12990" max="12990" width="4.5703125" style="1" customWidth="1"/>
    <col min="12991" max="12991" width="5.85546875" style="1" customWidth="1"/>
    <col min="12992" max="12992" width="36" style="1" customWidth="1"/>
    <col min="12993" max="12993" width="9.7109375" style="1" customWidth="1"/>
    <col min="12994" max="12994" width="11.85546875" style="1" customWidth="1"/>
    <col min="12995" max="12995" width="9" style="1" customWidth="1"/>
    <col min="12996" max="12996" width="9.7109375" style="1" customWidth="1"/>
    <col min="12997" max="12997" width="9.28515625" style="1" customWidth="1"/>
    <col min="12998" max="12998" width="8.7109375" style="1" customWidth="1"/>
    <col min="12999" max="12999" width="6.85546875" style="1" customWidth="1"/>
    <col min="13000" max="13244" width="9.140625" style="1" customWidth="1"/>
    <col min="13245" max="13245" width="3.7109375" style="1"/>
    <col min="13246" max="13246" width="4.5703125" style="1" customWidth="1"/>
    <col min="13247" max="13247" width="5.85546875" style="1" customWidth="1"/>
    <col min="13248" max="13248" width="36" style="1" customWidth="1"/>
    <col min="13249" max="13249" width="9.7109375" style="1" customWidth="1"/>
    <col min="13250" max="13250" width="11.85546875" style="1" customWidth="1"/>
    <col min="13251" max="13251" width="9" style="1" customWidth="1"/>
    <col min="13252" max="13252" width="9.7109375" style="1" customWidth="1"/>
    <col min="13253" max="13253" width="9.28515625" style="1" customWidth="1"/>
    <col min="13254" max="13254" width="8.7109375" style="1" customWidth="1"/>
    <col min="13255" max="13255" width="6.85546875" style="1" customWidth="1"/>
    <col min="13256" max="13500" width="9.140625" style="1" customWidth="1"/>
    <col min="13501" max="13501" width="3.7109375" style="1"/>
    <col min="13502" max="13502" width="4.5703125" style="1" customWidth="1"/>
    <col min="13503" max="13503" width="5.85546875" style="1" customWidth="1"/>
    <col min="13504" max="13504" width="36" style="1" customWidth="1"/>
    <col min="13505" max="13505" width="9.7109375" style="1" customWidth="1"/>
    <col min="13506" max="13506" width="11.85546875" style="1" customWidth="1"/>
    <col min="13507" max="13507" width="9" style="1" customWidth="1"/>
    <col min="13508" max="13508" width="9.7109375" style="1" customWidth="1"/>
    <col min="13509" max="13509" width="9.28515625" style="1" customWidth="1"/>
    <col min="13510" max="13510" width="8.7109375" style="1" customWidth="1"/>
    <col min="13511" max="13511" width="6.85546875" style="1" customWidth="1"/>
    <col min="13512" max="13756" width="9.140625" style="1" customWidth="1"/>
    <col min="13757" max="13757" width="3.7109375" style="1"/>
    <col min="13758" max="13758" width="4.5703125" style="1" customWidth="1"/>
    <col min="13759" max="13759" width="5.85546875" style="1" customWidth="1"/>
    <col min="13760" max="13760" width="36" style="1" customWidth="1"/>
    <col min="13761" max="13761" width="9.7109375" style="1" customWidth="1"/>
    <col min="13762" max="13762" width="11.85546875" style="1" customWidth="1"/>
    <col min="13763" max="13763" width="9" style="1" customWidth="1"/>
    <col min="13764" max="13764" width="9.7109375" style="1" customWidth="1"/>
    <col min="13765" max="13765" width="9.28515625" style="1" customWidth="1"/>
    <col min="13766" max="13766" width="8.7109375" style="1" customWidth="1"/>
    <col min="13767" max="13767" width="6.85546875" style="1" customWidth="1"/>
    <col min="13768" max="14012" width="9.140625" style="1" customWidth="1"/>
    <col min="14013" max="14013" width="3.7109375" style="1"/>
    <col min="14014" max="14014" width="4.5703125" style="1" customWidth="1"/>
    <col min="14015" max="14015" width="5.85546875" style="1" customWidth="1"/>
    <col min="14016" max="14016" width="36" style="1" customWidth="1"/>
    <col min="14017" max="14017" width="9.7109375" style="1" customWidth="1"/>
    <col min="14018" max="14018" width="11.85546875" style="1" customWidth="1"/>
    <col min="14019" max="14019" width="9" style="1" customWidth="1"/>
    <col min="14020" max="14020" width="9.7109375" style="1" customWidth="1"/>
    <col min="14021" max="14021" width="9.28515625" style="1" customWidth="1"/>
    <col min="14022" max="14022" width="8.7109375" style="1" customWidth="1"/>
    <col min="14023" max="14023" width="6.85546875" style="1" customWidth="1"/>
    <col min="14024" max="14268" width="9.140625" style="1" customWidth="1"/>
    <col min="14269" max="14269" width="3.7109375" style="1"/>
    <col min="14270" max="14270" width="4.5703125" style="1" customWidth="1"/>
    <col min="14271" max="14271" width="5.85546875" style="1" customWidth="1"/>
    <col min="14272" max="14272" width="36" style="1" customWidth="1"/>
    <col min="14273" max="14273" width="9.7109375" style="1" customWidth="1"/>
    <col min="14274" max="14274" width="11.85546875" style="1" customWidth="1"/>
    <col min="14275" max="14275" width="9" style="1" customWidth="1"/>
    <col min="14276" max="14276" width="9.7109375" style="1" customWidth="1"/>
    <col min="14277" max="14277" width="9.28515625" style="1" customWidth="1"/>
    <col min="14278" max="14278" width="8.7109375" style="1" customWidth="1"/>
    <col min="14279" max="14279" width="6.85546875" style="1" customWidth="1"/>
    <col min="14280" max="14524" width="9.140625" style="1" customWidth="1"/>
    <col min="14525" max="14525" width="3.7109375" style="1"/>
    <col min="14526" max="14526" width="4.5703125" style="1" customWidth="1"/>
    <col min="14527" max="14527" width="5.85546875" style="1" customWidth="1"/>
    <col min="14528" max="14528" width="36" style="1" customWidth="1"/>
    <col min="14529" max="14529" width="9.7109375" style="1" customWidth="1"/>
    <col min="14530" max="14530" width="11.85546875" style="1" customWidth="1"/>
    <col min="14531" max="14531" width="9" style="1" customWidth="1"/>
    <col min="14532" max="14532" width="9.7109375" style="1" customWidth="1"/>
    <col min="14533" max="14533" width="9.28515625" style="1" customWidth="1"/>
    <col min="14534" max="14534" width="8.7109375" style="1" customWidth="1"/>
    <col min="14535" max="14535" width="6.85546875" style="1" customWidth="1"/>
    <col min="14536" max="14780" width="9.140625" style="1" customWidth="1"/>
    <col min="14781" max="14781" width="3.7109375" style="1"/>
    <col min="14782" max="14782" width="4.5703125" style="1" customWidth="1"/>
    <col min="14783" max="14783" width="5.85546875" style="1" customWidth="1"/>
    <col min="14784" max="14784" width="36" style="1" customWidth="1"/>
    <col min="14785" max="14785" width="9.7109375" style="1" customWidth="1"/>
    <col min="14786" max="14786" width="11.85546875" style="1" customWidth="1"/>
    <col min="14787" max="14787" width="9" style="1" customWidth="1"/>
    <col min="14788" max="14788" width="9.7109375" style="1" customWidth="1"/>
    <col min="14789" max="14789" width="9.28515625" style="1" customWidth="1"/>
    <col min="14790" max="14790" width="8.7109375" style="1" customWidth="1"/>
    <col min="14791" max="14791" width="6.85546875" style="1" customWidth="1"/>
    <col min="14792" max="15036" width="9.140625" style="1" customWidth="1"/>
    <col min="15037" max="15037" width="3.7109375" style="1"/>
    <col min="15038" max="15038" width="4.5703125" style="1" customWidth="1"/>
    <col min="15039" max="15039" width="5.85546875" style="1" customWidth="1"/>
    <col min="15040" max="15040" width="36" style="1" customWidth="1"/>
    <col min="15041" max="15041" width="9.7109375" style="1" customWidth="1"/>
    <col min="15042" max="15042" width="11.85546875" style="1" customWidth="1"/>
    <col min="15043" max="15043" width="9" style="1" customWidth="1"/>
    <col min="15044" max="15044" width="9.7109375" style="1" customWidth="1"/>
    <col min="15045" max="15045" width="9.28515625" style="1" customWidth="1"/>
    <col min="15046" max="15046" width="8.7109375" style="1" customWidth="1"/>
    <col min="15047" max="15047" width="6.85546875" style="1" customWidth="1"/>
    <col min="15048" max="15292" width="9.140625" style="1" customWidth="1"/>
    <col min="15293" max="15293" width="3.7109375" style="1"/>
    <col min="15294" max="15294" width="4.5703125" style="1" customWidth="1"/>
    <col min="15295" max="15295" width="5.85546875" style="1" customWidth="1"/>
    <col min="15296" max="15296" width="36" style="1" customWidth="1"/>
    <col min="15297" max="15297" width="9.7109375" style="1" customWidth="1"/>
    <col min="15298" max="15298" width="11.85546875" style="1" customWidth="1"/>
    <col min="15299" max="15299" width="9" style="1" customWidth="1"/>
    <col min="15300" max="15300" width="9.7109375" style="1" customWidth="1"/>
    <col min="15301" max="15301" width="9.28515625" style="1" customWidth="1"/>
    <col min="15302" max="15302" width="8.7109375" style="1" customWidth="1"/>
    <col min="15303" max="15303" width="6.85546875" style="1" customWidth="1"/>
    <col min="15304" max="15548" width="9.140625" style="1" customWidth="1"/>
    <col min="15549" max="15549" width="3.7109375" style="1"/>
    <col min="15550" max="15550" width="4.5703125" style="1" customWidth="1"/>
    <col min="15551" max="15551" width="5.85546875" style="1" customWidth="1"/>
    <col min="15552" max="15552" width="36" style="1" customWidth="1"/>
    <col min="15553" max="15553" width="9.7109375" style="1" customWidth="1"/>
    <col min="15554" max="15554" width="11.85546875" style="1" customWidth="1"/>
    <col min="15555" max="15555" width="9" style="1" customWidth="1"/>
    <col min="15556" max="15556" width="9.7109375" style="1" customWidth="1"/>
    <col min="15557" max="15557" width="9.28515625" style="1" customWidth="1"/>
    <col min="15558" max="15558" width="8.7109375" style="1" customWidth="1"/>
    <col min="15559" max="15559" width="6.85546875" style="1" customWidth="1"/>
    <col min="15560" max="15804" width="9.140625" style="1" customWidth="1"/>
    <col min="15805" max="15805" width="3.7109375" style="1"/>
    <col min="15806" max="15806" width="4.5703125" style="1" customWidth="1"/>
    <col min="15807" max="15807" width="5.85546875" style="1" customWidth="1"/>
    <col min="15808" max="15808" width="36" style="1" customWidth="1"/>
    <col min="15809" max="15809" width="9.7109375" style="1" customWidth="1"/>
    <col min="15810" max="15810" width="11.85546875" style="1" customWidth="1"/>
    <col min="15811" max="15811" width="9" style="1" customWidth="1"/>
    <col min="15812" max="15812" width="9.7109375" style="1" customWidth="1"/>
    <col min="15813" max="15813" width="9.28515625" style="1" customWidth="1"/>
    <col min="15814" max="15814" width="8.7109375" style="1" customWidth="1"/>
    <col min="15815" max="15815" width="6.85546875" style="1" customWidth="1"/>
    <col min="15816" max="16060" width="9.140625" style="1" customWidth="1"/>
    <col min="16061" max="16061" width="3.7109375" style="1"/>
    <col min="16062" max="16062" width="4.5703125" style="1" customWidth="1"/>
    <col min="16063" max="16063" width="5.85546875" style="1" customWidth="1"/>
    <col min="16064" max="16064" width="36" style="1" customWidth="1"/>
    <col min="16065" max="16065" width="9.7109375" style="1" customWidth="1"/>
    <col min="16066" max="16066" width="11.85546875" style="1" customWidth="1"/>
    <col min="16067" max="16067" width="9" style="1" customWidth="1"/>
    <col min="16068" max="16068" width="9.7109375" style="1" customWidth="1"/>
    <col min="16069" max="16069" width="9.28515625" style="1" customWidth="1"/>
    <col min="16070" max="16070" width="8.7109375" style="1" customWidth="1"/>
    <col min="16071" max="16071" width="6.85546875" style="1" customWidth="1"/>
    <col min="16072" max="16316" width="9.140625" style="1" customWidth="1"/>
    <col min="16317" max="16384" width="3.7109375" style="1"/>
  </cols>
  <sheetData>
    <row r="1" spans="1:9" x14ac:dyDescent="0.2">
      <c r="C1" s="4"/>
      <c r="G1" s="205"/>
      <c r="H1" s="205"/>
      <c r="I1" s="205"/>
    </row>
    <row r="2" spans="1:9" x14ac:dyDescent="0.2">
      <c r="A2" s="245" t="s">
        <v>16</v>
      </c>
      <c r="B2" s="245"/>
      <c r="C2" s="245"/>
      <c r="D2" s="245"/>
      <c r="E2" s="245"/>
      <c r="F2" s="245"/>
      <c r="G2" s="245"/>
      <c r="H2" s="245"/>
      <c r="I2" s="245"/>
    </row>
    <row r="3" spans="1:9" x14ac:dyDescent="0.2">
      <c r="A3" s="2"/>
      <c r="B3" s="2"/>
      <c r="C3" s="2"/>
      <c r="D3" s="2"/>
      <c r="E3" s="2"/>
      <c r="F3" s="2"/>
      <c r="G3" s="2"/>
      <c r="H3" s="2"/>
      <c r="I3" s="2"/>
    </row>
    <row r="4" spans="1:9" x14ac:dyDescent="0.2">
      <c r="A4" s="2"/>
      <c r="B4" s="2"/>
      <c r="C4" s="246" t="s">
        <v>17</v>
      </c>
      <c r="D4" s="246"/>
      <c r="E4" s="246"/>
      <c r="F4" s="246"/>
      <c r="G4" s="246"/>
      <c r="H4" s="246"/>
      <c r="I4" s="246"/>
    </row>
    <row r="5" spans="1:9" ht="11.25" customHeight="1" x14ac:dyDescent="0.2">
      <c r="A5" s="88"/>
      <c r="B5" s="88"/>
      <c r="C5" s="248" t="s">
        <v>52</v>
      </c>
      <c r="D5" s="248"/>
      <c r="E5" s="248"/>
      <c r="F5" s="248"/>
      <c r="G5" s="248"/>
      <c r="H5" s="248"/>
      <c r="I5" s="248"/>
    </row>
    <row r="6" spans="1:9" x14ac:dyDescent="0.2">
      <c r="A6" s="244" t="s">
        <v>18</v>
      </c>
      <c r="B6" s="244"/>
      <c r="C6" s="244"/>
      <c r="D6" s="247" t="str">
        <f>'Kopt a'!B13</f>
        <v>Daudzdzīvokļu dzīvojamās mājas atjaunošana, Toma ielā 47 (1-6), Liepājā</v>
      </c>
      <c r="E6" s="247"/>
      <c r="F6" s="247"/>
      <c r="G6" s="247"/>
      <c r="H6" s="247"/>
      <c r="I6" s="247"/>
    </row>
    <row r="7" spans="1:9" x14ac:dyDescent="0.2">
      <c r="A7" s="244" t="s">
        <v>6</v>
      </c>
      <c r="B7" s="244"/>
      <c r="C7" s="244"/>
      <c r="D7" s="242" t="str">
        <f>'Kopt a'!B14</f>
        <v>Daudzdzīvokļu dzīvojamās mājas atjaunošana, Toma ielā 47 (1-6), Liepājā</v>
      </c>
      <c r="E7" s="242"/>
      <c r="F7" s="242"/>
      <c r="G7" s="242"/>
      <c r="H7" s="242"/>
      <c r="I7" s="242"/>
    </row>
    <row r="8" spans="1:9" x14ac:dyDescent="0.2">
      <c r="A8" s="241" t="s">
        <v>19</v>
      </c>
      <c r="B8" s="241"/>
      <c r="C8" s="241"/>
      <c r="D8" s="242" t="str">
        <f>'Kopt a'!B15</f>
        <v>Toma iela 47 (1-6), Liepāja</v>
      </c>
      <c r="E8" s="242"/>
      <c r="F8" s="242"/>
      <c r="G8" s="242"/>
      <c r="H8" s="242"/>
      <c r="I8" s="242"/>
    </row>
    <row r="9" spans="1:9" x14ac:dyDescent="0.2">
      <c r="A9" s="241" t="s">
        <v>20</v>
      </c>
      <c r="B9" s="241"/>
      <c r="C9" s="241"/>
      <c r="D9" s="242" t="str">
        <f>'Kopt a'!B16</f>
        <v>2018/3-62/444</v>
      </c>
      <c r="E9" s="242"/>
      <c r="F9" s="242"/>
      <c r="G9" s="242"/>
      <c r="H9" s="242"/>
      <c r="I9" s="242"/>
    </row>
    <row r="10" spans="1:9" x14ac:dyDescent="0.2">
      <c r="C10" s="4" t="s">
        <v>21</v>
      </c>
      <c r="D10" s="243">
        <f>E30</f>
        <v>0</v>
      </c>
      <c r="E10" s="243"/>
      <c r="F10" s="81"/>
      <c r="G10" s="81"/>
      <c r="H10" s="81"/>
      <c r="I10" s="81"/>
    </row>
    <row r="11" spans="1:9" x14ac:dyDescent="0.2">
      <c r="C11" s="4" t="s">
        <v>22</v>
      </c>
      <c r="D11" s="243">
        <f>I26</f>
        <v>0</v>
      </c>
      <c r="E11" s="243"/>
      <c r="F11" s="81"/>
      <c r="G11" s="81"/>
      <c r="H11" s="81"/>
      <c r="I11" s="81"/>
    </row>
    <row r="12" spans="1:9" ht="12" thickBot="1" x14ac:dyDescent="0.25">
      <c r="F12" s="18"/>
      <c r="G12" s="18"/>
      <c r="H12" s="18"/>
      <c r="I12" s="18"/>
    </row>
    <row r="13" spans="1:9" x14ac:dyDescent="0.2">
      <c r="A13" s="225" t="s">
        <v>23</v>
      </c>
      <c r="B13" s="227" t="s">
        <v>24</v>
      </c>
      <c r="C13" s="229" t="s">
        <v>25</v>
      </c>
      <c r="D13" s="230"/>
      <c r="E13" s="233" t="s">
        <v>26</v>
      </c>
      <c r="F13" s="237" t="s">
        <v>27</v>
      </c>
      <c r="G13" s="238"/>
      <c r="H13" s="238"/>
      <c r="I13" s="239" t="s">
        <v>28</v>
      </c>
    </row>
    <row r="14" spans="1:9" ht="23.25" thickBot="1" x14ac:dyDescent="0.25">
      <c r="A14" s="226"/>
      <c r="B14" s="228"/>
      <c r="C14" s="231"/>
      <c r="D14" s="232"/>
      <c r="E14" s="234"/>
      <c r="F14" s="19" t="s">
        <v>29</v>
      </c>
      <c r="G14" s="20" t="s">
        <v>30</v>
      </c>
      <c r="H14" s="20" t="s">
        <v>31</v>
      </c>
      <c r="I14" s="240"/>
    </row>
    <row r="15" spans="1:9" x14ac:dyDescent="0.2">
      <c r="A15" s="76">
        <f>IF(E15=0,0,IF(COUNTBLANK(E15)=1,0,COUNTA($E$15:E15)))</f>
        <v>0</v>
      </c>
      <c r="B15" s="23">
        <f>IF(A15=0,0,CONCATENATE("Lt-",A15))</f>
        <v>0</v>
      </c>
      <c r="C15" s="235" t="str">
        <f>'1a'!C2:I2</f>
        <v>Būvlaukums</v>
      </c>
      <c r="D15" s="236"/>
      <c r="E15" s="58">
        <f>'1a'!P27</f>
        <v>0</v>
      </c>
      <c r="F15" s="53">
        <f>'1a'!M27</f>
        <v>0</v>
      </c>
      <c r="G15" s="54">
        <f>'1a'!N27</f>
        <v>0</v>
      </c>
      <c r="H15" s="54">
        <f>'1a'!O27</f>
        <v>0</v>
      </c>
      <c r="I15" s="55">
        <f>'1a'!L27</f>
        <v>0</v>
      </c>
    </row>
    <row r="16" spans="1:9" x14ac:dyDescent="0.2">
      <c r="A16" s="77">
        <f>IF(E16=0,0,IF(COUNTBLANK(E16)=1,0,COUNTA($E$15:E16)))</f>
        <v>0</v>
      </c>
      <c r="B16" s="24">
        <f>IF(A16=0,0,CONCATENATE("Lt-",A16))</f>
        <v>0</v>
      </c>
      <c r="C16" s="223" t="str">
        <f>'2a'!C2:I2</f>
        <v>Ēkas būvkonstrukcijas</v>
      </c>
      <c r="D16" s="224"/>
      <c r="E16" s="59">
        <f>'2a'!P85</f>
        <v>0</v>
      </c>
      <c r="F16" s="44">
        <f>'2a'!M85</f>
        <v>0</v>
      </c>
      <c r="G16" s="56">
        <f>'2a'!N85</f>
        <v>0</v>
      </c>
      <c r="H16" s="56">
        <f>'2a'!O85</f>
        <v>0</v>
      </c>
      <c r="I16" s="57">
        <f>'2a'!L85</f>
        <v>0</v>
      </c>
    </row>
    <row r="17" spans="1:9" x14ac:dyDescent="0.2">
      <c r="A17" s="77">
        <f>IF(E17=0,0,IF(COUNTBLANK(E17)=1,0,COUNTA($E$15:E17)))</f>
        <v>0</v>
      </c>
      <c r="B17" s="24">
        <f t="shared" ref="B17:B25" si="0">IF(A17=0,0,CONCATENATE("Lt-",A17))</f>
        <v>0</v>
      </c>
      <c r="C17" s="223" t="str">
        <f>'3a'!C2:I2</f>
        <v>Jaunbūvējamās piebūves būvkonstrukcijas</v>
      </c>
      <c r="D17" s="224"/>
      <c r="E17" s="60">
        <f>'3a'!P36</f>
        <v>0</v>
      </c>
      <c r="F17" s="44">
        <f>'3a'!M36</f>
        <v>0</v>
      </c>
      <c r="G17" s="56">
        <f>'3a'!N36</f>
        <v>0</v>
      </c>
      <c r="H17" s="56">
        <f>'3a'!O36</f>
        <v>0</v>
      </c>
      <c r="I17" s="57">
        <f>'3a'!L36</f>
        <v>0</v>
      </c>
    </row>
    <row r="18" spans="1:9" ht="11.25" customHeight="1" x14ac:dyDescent="0.2">
      <c r="A18" s="77">
        <f>IF(E18=0,0,IF(COUNTBLANK(E18)=1,0,COUNTA($E$15:E18)))</f>
        <v>0</v>
      </c>
      <c r="B18" s="24">
        <f t="shared" si="0"/>
        <v>0</v>
      </c>
      <c r="C18" s="223" t="str">
        <f>'4a'!C2:I2</f>
        <v>Cokola darbu apjomu tabula</v>
      </c>
      <c r="D18" s="224"/>
      <c r="E18" s="60">
        <f>'4a'!P28</f>
        <v>0</v>
      </c>
      <c r="F18" s="44">
        <f>'4a'!M28</f>
        <v>0</v>
      </c>
      <c r="G18" s="56">
        <f>'4a'!N28</f>
        <v>0</v>
      </c>
      <c r="H18" s="56">
        <f>'4a'!O28</f>
        <v>0</v>
      </c>
      <c r="I18" s="57">
        <f>'4a'!L28</f>
        <v>0</v>
      </c>
    </row>
    <row r="19" spans="1:9" x14ac:dyDescent="0.2">
      <c r="A19" s="77">
        <f>IF(E19=0,0,IF(COUNTBLANK(E19)=1,0,COUNTA($E$15:E19)))</f>
        <v>0</v>
      </c>
      <c r="B19" s="24">
        <f t="shared" si="0"/>
        <v>0</v>
      </c>
      <c r="C19" s="223" t="str">
        <f>'5a'!C2:I2</f>
        <v>Fasādes darbu apjomu tabula</v>
      </c>
      <c r="D19" s="224"/>
      <c r="E19" s="60">
        <f>'5a'!P37</f>
        <v>0</v>
      </c>
      <c r="F19" s="44">
        <f>'5a'!M37</f>
        <v>0</v>
      </c>
      <c r="G19" s="56">
        <f>'5a'!N37</f>
        <v>0</v>
      </c>
      <c r="H19" s="56">
        <f>'5a'!O37</f>
        <v>0</v>
      </c>
      <c r="I19" s="57">
        <f>'5a'!L37</f>
        <v>0</v>
      </c>
    </row>
    <row r="20" spans="1:9" x14ac:dyDescent="0.2">
      <c r="A20" s="77">
        <f>IF(E20=0,0,IF(COUNTBLANK(E20)=1,0,COUNTA($E$15:E20)))</f>
        <v>0</v>
      </c>
      <c r="B20" s="24">
        <f t="shared" si="0"/>
        <v>0</v>
      </c>
      <c r="C20" s="223" t="str">
        <f>'6a'!C2:I2</f>
        <v>Bēniņu siltināšanas, apdares darbu apjomu tabula</v>
      </c>
      <c r="D20" s="224"/>
      <c r="E20" s="60">
        <f>'6a'!P20</f>
        <v>0</v>
      </c>
      <c r="F20" s="44">
        <f>'6a'!M20</f>
        <v>0</v>
      </c>
      <c r="G20" s="56">
        <f>'6a'!N20</f>
        <v>0</v>
      </c>
      <c r="H20" s="56">
        <f>'6a'!O20</f>
        <v>0</v>
      </c>
      <c r="I20" s="57">
        <f>'6a'!L20</f>
        <v>0</v>
      </c>
    </row>
    <row r="21" spans="1:9" x14ac:dyDescent="0.2">
      <c r="A21" s="77">
        <f>IF(E21=0,0,IF(COUNTBLANK(E21)=1,0,COUNTA($E$15:E21)))</f>
        <v>0</v>
      </c>
      <c r="B21" s="24">
        <f t="shared" si="0"/>
        <v>0</v>
      </c>
      <c r="C21" s="223" t="str">
        <f>'7a'!C2:I2</f>
        <v>Jumta siltināšanas, apdares darbu apjomu tabula</v>
      </c>
      <c r="D21" s="224"/>
      <c r="E21" s="60">
        <f>'7a'!P46</f>
        <v>0</v>
      </c>
      <c r="F21" s="44">
        <f>'7a'!M46</f>
        <v>0</v>
      </c>
      <c r="G21" s="56">
        <f>'7a'!N46</f>
        <v>0</v>
      </c>
      <c r="H21" s="56">
        <f>'7a'!O46</f>
        <v>0</v>
      </c>
      <c r="I21" s="57">
        <f>'7a'!L46</f>
        <v>0</v>
      </c>
    </row>
    <row r="22" spans="1:9" x14ac:dyDescent="0.2">
      <c r="A22" s="77">
        <f>IF(E22=0,0,IF(COUNTBLANK(E22)=1,0,COUNTA($E$15:E22)))</f>
        <v>0</v>
      </c>
      <c r="B22" s="24">
        <f t="shared" si="0"/>
        <v>0</v>
      </c>
      <c r="C22" s="223" t="str">
        <f>'8a'!C2:I2</f>
        <v>Iekšējā apdare dzīvokļos un koplietošanas telpās</v>
      </c>
      <c r="D22" s="224"/>
      <c r="E22" s="60">
        <f>'8a'!P94</f>
        <v>0</v>
      </c>
      <c r="F22" s="44">
        <f>'8a'!M94</f>
        <v>0</v>
      </c>
      <c r="G22" s="56">
        <f>'8a'!N94</f>
        <v>0</v>
      </c>
      <c r="H22" s="56">
        <f>'8a'!O94</f>
        <v>0</v>
      </c>
      <c r="I22" s="57">
        <f>'8a'!L94</f>
        <v>0</v>
      </c>
    </row>
    <row r="23" spans="1:9" x14ac:dyDescent="0.2">
      <c r="A23" s="77">
        <f>IF(E23=0,0,IF(COUNTBLANK(E23)=1,0,COUNTA($E$15:E23)))</f>
        <v>0</v>
      </c>
      <c r="B23" s="24">
        <f t="shared" si="0"/>
        <v>0</v>
      </c>
      <c r="C23" s="223" t="str">
        <f>'9a'!C2:I2</f>
        <v>Logu, durvju specifikācija</v>
      </c>
      <c r="D23" s="224"/>
      <c r="E23" s="60">
        <f>'9a'!P38</f>
        <v>0</v>
      </c>
      <c r="F23" s="44">
        <f>'9a'!M38</f>
        <v>0</v>
      </c>
      <c r="G23" s="56">
        <f>'9a'!N38</f>
        <v>0</v>
      </c>
      <c r="H23" s="56">
        <f>'9a'!O38</f>
        <v>0</v>
      </c>
      <c r="I23" s="57">
        <f>'9a'!L38</f>
        <v>0</v>
      </c>
    </row>
    <row r="24" spans="1:9" x14ac:dyDescent="0.2">
      <c r="A24" s="77">
        <f>IF(E24=0,0,IF(COUNTBLANK(E24)=1,0,COUNTA($E$15:E24)))</f>
        <v>0</v>
      </c>
      <c r="B24" s="24">
        <f t="shared" si="0"/>
        <v>0</v>
      </c>
      <c r="C24" s="223" t="str">
        <f>'10a'!C2:I2</f>
        <v>Dūmvadi, ventilācija</v>
      </c>
      <c r="D24" s="224"/>
      <c r="E24" s="60">
        <f>'10a'!P28</f>
        <v>0</v>
      </c>
      <c r="F24" s="44">
        <f>'10a'!M28</f>
        <v>0</v>
      </c>
      <c r="G24" s="56">
        <f>'10a'!N28</f>
        <v>0</v>
      </c>
      <c r="H24" s="56">
        <f>'10a'!O28</f>
        <v>0</v>
      </c>
      <c r="I24" s="57">
        <f>'10a'!L28</f>
        <v>0</v>
      </c>
    </row>
    <row r="25" spans="1:9" ht="11.25" customHeight="1" thickBot="1" x14ac:dyDescent="0.25">
      <c r="A25" s="77">
        <f>IF(E25=0,0,IF(COUNTBLANK(E25)=1,0,COUNTA($E$15:E25)))</f>
        <v>0</v>
      </c>
      <c r="B25" s="24">
        <f t="shared" si="0"/>
        <v>0</v>
      </c>
      <c r="C25" s="223" t="str">
        <f>'11a'!C2:I2</f>
        <v>Piebūve</v>
      </c>
      <c r="D25" s="224"/>
      <c r="E25" s="60">
        <f>'11a'!P69</f>
        <v>0</v>
      </c>
      <c r="F25" s="44">
        <f>'11a'!M69</f>
        <v>0</v>
      </c>
      <c r="G25" s="56">
        <f>'11a'!N69</f>
        <v>0</v>
      </c>
      <c r="H25" s="56">
        <f>'11a'!O69</f>
        <v>0</v>
      </c>
      <c r="I25" s="57">
        <f>'11a'!L69</f>
        <v>0</v>
      </c>
    </row>
    <row r="26" spans="1:9" ht="12" thickBot="1" x14ac:dyDescent="0.25">
      <c r="A26" s="209" t="s">
        <v>32</v>
      </c>
      <c r="B26" s="210"/>
      <c r="C26" s="210"/>
      <c r="D26" s="210"/>
      <c r="E26" s="40">
        <f>SUM(E15:E25)</f>
        <v>0</v>
      </c>
      <c r="F26" s="39">
        <f>SUM(F15:F25)</f>
        <v>0</v>
      </c>
      <c r="G26" s="39">
        <f>SUM(G15:G25)</f>
        <v>0</v>
      </c>
      <c r="H26" s="39">
        <f>SUM(H15:H25)</f>
        <v>0</v>
      </c>
      <c r="I26" s="40">
        <f>SUM(I15:I25)</f>
        <v>0</v>
      </c>
    </row>
    <row r="27" spans="1:9" x14ac:dyDescent="0.2">
      <c r="A27" s="211" t="s">
        <v>33</v>
      </c>
      <c r="B27" s="212"/>
      <c r="C27" s="213"/>
      <c r="D27" s="73"/>
      <c r="E27" s="41">
        <f>ROUND(E26*$D27,2)</f>
        <v>0</v>
      </c>
      <c r="F27" s="42"/>
      <c r="G27" s="42"/>
      <c r="H27" s="42"/>
      <c r="I27" s="42"/>
    </row>
    <row r="28" spans="1:9" x14ac:dyDescent="0.2">
      <c r="A28" s="214" t="s">
        <v>34</v>
      </c>
      <c r="B28" s="215"/>
      <c r="C28" s="216"/>
      <c r="D28" s="74"/>
      <c r="E28" s="43">
        <f>ROUND(E27*$D28,2)</f>
        <v>0</v>
      </c>
      <c r="F28" s="42"/>
      <c r="G28" s="42"/>
      <c r="H28" s="42"/>
      <c r="I28" s="42"/>
    </row>
    <row r="29" spans="1:9" x14ac:dyDescent="0.2">
      <c r="A29" s="217" t="s">
        <v>35</v>
      </c>
      <c r="B29" s="218"/>
      <c r="C29" s="219"/>
      <c r="D29" s="75"/>
      <c r="E29" s="43">
        <f>ROUND(E26*$D29,2)</f>
        <v>0</v>
      </c>
      <c r="F29" s="42"/>
      <c r="G29" s="42"/>
      <c r="H29" s="42"/>
      <c r="I29" s="42"/>
    </row>
    <row r="30" spans="1:9" ht="12" thickBot="1" x14ac:dyDescent="0.25">
      <c r="A30" s="220" t="s">
        <v>36</v>
      </c>
      <c r="B30" s="221"/>
      <c r="C30" s="222"/>
      <c r="D30" s="97"/>
      <c r="E30" s="98">
        <f>SUM(E26:E29)-E28</f>
        <v>0</v>
      </c>
      <c r="F30" s="42"/>
      <c r="G30" s="42"/>
      <c r="H30" s="42"/>
      <c r="I30" s="42"/>
    </row>
    <row r="31" spans="1:9" ht="12" thickBot="1" x14ac:dyDescent="0.25">
      <c r="C31" s="95" t="s">
        <v>59</v>
      </c>
      <c r="D31" s="99">
        <v>0.02</v>
      </c>
      <c r="E31" s="284">
        <f>ROUND(E30,2)</f>
        <v>0</v>
      </c>
      <c r="G31" s="21"/>
    </row>
    <row r="32" spans="1:9" ht="12" thickBot="1" x14ac:dyDescent="0.25">
      <c r="C32" s="95" t="s">
        <v>32</v>
      </c>
      <c r="D32" s="38"/>
      <c r="E32" s="285">
        <f>E31+E30</f>
        <v>0</v>
      </c>
      <c r="F32" s="22"/>
      <c r="G32" s="22"/>
      <c r="H32" s="22"/>
      <c r="I32" s="22"/>
    </row>
    <row r="35" spans="1:8" x14ac:dyDescent="0.2">
      <c r="A35" s="1" t="s">
        <v>14</v>
      </c>
      <c r="B35" s="17"/>
      <c r="C35" s="208"/>
      <c r="D35" s="208"/>
      <c r="E35" s="208"/>
      <c r="F35" s="208"/>
      <c r="G35" s="208"/>
      <c r="H35" s="208"/>
    </row>
    <row r="36" spans="1:8" x14ac:dyDescent="0.2">
      <c r="A36" s="17"/>
      <c r="B36" s="17"/>
      <c r="C36" s="203" t="s">
        <v>15</v>
      </c>
      <c r="D36" s="203"/>
      <c r="E36" s="203"/>
      <c r="F36" s="203"/>
      <c r="G36" s="203"/>
      <c r="H36" s="203"/>
    </row>
    <row r="37" spans="1:8" x14ac:dyDescent="0.2">
      <c r="A37" s="17"/>
      <c r="B37" s="17"/>
      <c r="C37" s="17"/>
      <c r="D37" s="17"/>
      <c r="E37" s="17"/>
      <c r="F37" s="17"/>
      <c r="G37" s="17"/>
      <c r="H37" s="17"/>
    </row>
    <row r="38" spans="1:8" x14ac:dyDescent="0.2">
      <c r="A38" s="89" t="str">
        <f>'Kopt a'!A36</f>
        <v>Tāme sastādīta 2021. gada</v>
      </c>
      <c r="B38" s="90"/>
      <c r="C38" s="90"/>
      <c r="D38" s="90"/>
      <c r="F38" s="17"/>
      <c r="G38" s="17"/>
      <c r="H38" s="17"/>
    </row>
    <row r="39" spans="1:8" x14ac:dyDescent="0.2">
      <c r="A39" s="17"/>
      <c r="B39" s="17"/>
      <c r="C39" s="17"/>
      <c r="D39" s="17"/>
      <c r="E39" s="17"/>
      <c r="F39" s="17"/>
      <c r="G39" s="17"/>
      <c r="H39" s="17"/>
    </row>
    <row r="40" spans="1:8" x14ac:dyDescent="0.2">
      <c r="A40" s="1" t="s">
        <v>37</v>
      </c>
      <c r="B40" s="17"/>
      <c r="C40" s="208"/>
      <c r="D40" s="208"/>
      <c r="E40" s="208"/>
      <c r="F40" s="208"/>
      <c r="G40" s="208"/>
      <c r="H40" s="208"/>
    </row>
    <row r="41" spans="1:8" x14ac:dyDescent="0.2">
      <c r="A41" s="17"/>
      <c r="B41" s="17"/>
      <c r="C41" s="203" t="s">
        <v>15</v>
      </c>
      <c r="D41" s="203"/>
      <c r="E41" s="203"/>
      <c r="F41" s="203"/>
      <c r="G41" s="203"/>
      <c r="H41" s="203"/>
    </row>
    <row r="42" spans="1:8" x14ac:dyDescent="0.2">
      <c r="A42" s="17"/>
      <c r="B42" s="17"/>
      <c r="C42" s="17"/>
      <c r="D42" s="17"/>
      <c r="E42" s="17"/>
      <c r="F42" s="17"/>
      <c r="G42" s="17"/>
      <c r="H42" s="17"/>
    </row>
    <row r="43" spans="1:8" x14ac:dyDescent="0.2">
      <c r="A43" s="89" t="s">
        <v>53</v>
      </c>
      <c r="B43" s="90"/>
      <c r="C43" s="202"/>
      <c r="D43" s="90"/>
      <c r="F43" s="17"/>
      <c r="G43" s="17"/>
      <c r="H43" s="17"/>
    </row>
    <row r="53" spans="5:9" x14ac:dyDescent="0.2">
      <c r="E53" s="21"/>
      <c r="F53" s="21"/>
      <c r="G53" s="21"/>
      <c r="H53" s="21"/>
      <c r="I53" s="21"/>
    </row>
  </sheetData>
  <mergeCells count="40">
    <mergeCell ref="A7:C7"/>
    <mergeCell ref="D7:I7"/>
    <mergeCell ref="G1:I1"/>
    <mergeCell ref="A2:I2"/>
    <mergeCell ref="C4:I4"/>
    <mergeCell ref="A6:C6"/>
    <mergeCell ref="D6:I6"/>
    <mergeCell ref="C5:I5"/>
    <mergeCell ref="F13:H13"/>
    <mergeCell ref="I13:I14"/>
    <mergeCell ref="A8:C8"/>
    <mergeCell ref="D8:I8"/>
    <mergeCell ref="A9:C9"/>
    <mergeCell ref="D9:I9"/>
    <mergeCell ref="D10:E10"/>
    <mergeCell ref="D11:E11"/>
    <mergeCell ref="C20:D20"/>
    <mergeCell ref="A13:A14"/>
    <mergeCell ref="B13:B14"/>
    <mergeCell ref="C13:D14"/>
    <mergeCell ref="E13:E14"/>
    <mergeCell ref="C15:D15"/>
    <mergeCell ref="C16:D16"/>
    <mergeCell ref="C17:D17"/>
    <mergeCell ref="C18:D18"/>
    <mergeCell ref="C19:D19"/>
    <mergeCell ref="C21:D21"/>
    <mergeCell ref="C22:D22"/>
    <mergeCell ref="C23:D23"/>
    <mergeCell ref="C24:D24"/>
    <mergeCell ref="C25:D25"/>
    <mergeCell ref="C35:H35"/>
    <mergeCell ref="C36:H36"/>
    <mergeCell ref="C40:H40"/>
    <mergeCell ref="C41:H41"/>
    <mergeCell ref="A26:D26"/>
    <mergeCell ref="A27:C27"/>
    <mergeCell ref="A28:C28"/>
    <mergeCell ref="A29:C29"/>
    <mergeCell ref="A30:C30"/>
  </mergeCells>
  <conditionalFormatting sqref="E26:I26">
    <cfRule type="cellIs" dxfId="236" priority="20" operator="equal">
      <formula>0</formula>
    </cfRule>
  </conditionalFormatting>
  <conditionalFormatting sqref="D10:E11">
    <cfRule type="cellIs" dxfId="235" priority="19" operator="equal">
      <formula>0</formula>
    </cfRule>
  </conditionalFormatting>
  <conditionalFormatting sqref="E15 C15:D25 E27:E30 I15:I25">
    <cfRule type="cellIs" dxfId="234" priority="17" operator="equal">
      <formula>0</formula>
    </cfRule>
  </conditionalFormatting>
  <conditionalFormatting sqref="D27:D29">
    <cfRule type="cellIs" dxfId="233" priority="15" operator="equal">
      <formula>0</formula>
    </cfRule>
  </conditionalFormatting>
  <conditionalFormatting sqref="C40:H40">
    <cfRule type="cellIs" dxfId="232" priority="12" operator="equal">
      <formula>0</formula>
    </cfRule>
  </conditionalFormatting>
  <conditionalFormatting sqref="C35:H35">
    <cfRule type="cellIs" dxfId="231" priority="11" operator="equal">
      <formula>0</formula>
    </cfRule>
  </conditionalFormatting>
  <conditionalFormatting sqref="E15:E25">
    <cfRule type="cellIs" dxfId="230" priority="9" operator="equal">
      <formula>0</formula>
    </cfRule>
  </conditionalFormatting>
  <conditionalFormatting sqref="F15:I25">
    <cfRule type="cellIs" dxfId="229" priority="8" operator="equal">
      <formula>0</formula>
    </cfRule>
  </conditionalFormatting>
  <conditionalFormatting sqref="D6:I9">
    <cfRule type="cellIs" dxfId="228" priority="7" operator="equal">
      <formula>0</formula>
    </cfRule>
  </conditionalFormatting>
  <conditionalFormatting sqref="B15:B25">
    <cfRule type="cellIs" dxfId="227" priority="4" operator="equal">
      <formula>0</formula>
    </cfRule>
  </conditionalFormatting>
  <conditionalFormatting sqref="A15:A25">
    <cfRule type="cellIs" dxfId="226" priority="2" operator="equal">
      <formula>0</formula>
    </cfRule>
  </conditionalFormatting>
  <conditionalFormatting sqref="C43">
    <cfRule type="cellIs" dxfId="225" priority="1" operator="equal">
      <formula>0</formula>
    </cfRule>
  </conditionalFormatting>
  <pageMargins left="0.7" right="0.7" top="0.75" bottom="0.75" header="0.3" footer="0.3"/>
  <pageSetup paperSize="9" scale="93" orientation="portrait" r:id="rId1"/>
  <extLst>
    <ext xmlns:x14="http://schemas.microsoft.com/office/spreadsheetml/2009/9/main" uri="{78C0D931-6437-407d-A8EE-F0AAD7539E65}">
      <x14:conditionalFormattings>
        <x14:conditionalFormatting xmlns:xm="http://schemas.microsoft.com/office/excel/2006/main">
          <x14:cfRule type="containsText" priority="14" operator="containsText" id="{12AB918F-DA10-40D3-98FE-0DAD77BA765F}">
            <xm:f>NOT(ISERROR(SEARCH("Tāme sastādīta ____. gada ___. ______________",A38)))</xm:f>
            <xm:f>"Tāme sastādīta ____. gada ___. ______________"</xm:f>
            <x14:dxf>
              <font>
                <color auto="1"/>
              </font>
              <fill>
                <patternFill>
                  <bgColor rgb="FFC6EFCE"/>
                </patternFill>
              </fill>
            </x14:dxf>
          </x14:cfRule>
          <xm:sqref>A38</xm:sqref>
        </x14:conditionalFormatting>
        <x14:conditionalFormatting xmlns:xm="http://schemas.microsoft.com/office/excel/2006/main">
          <x14:cfRule type="containsText" priority="10" operator="containsText" id="{B0E18B02-73ED-406C-A15F-5DAFFA939ECE}">
            <xm:f>NOT(ISERROR(SEARCH("Sertifikāta Nr. _________________________________",A43)))</xm:f>
            <xm:f>"Sertifikāta Nr. _________________________________"</xm:f>
            <x14:dxf>
              <font>
                <color auto="1"/>
              </font>
              <fill>
                <patternFill>
                  <bgColor rgb="FFC6EFCE"/>
                </patternFill>
              </fill>
            </x14:dxf>
          </x14:cfRule>
          <xm:sqref>A43</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D050"/>
  </sheetPr>
  <dimension ref="A1:U42"/>
  <sheetViews>
    <sheetView topLeftCell="A8" zoomScaleNormal="100" workbookViewId="0">
      <selection activeCell="A28" sqref="A28"/>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2"/>
      <c r="B1" s="22"/>
      <c r="C1" s="26" t="s">
        <v>38</v>
      </c>
      <c r="D1" s="50">
        <f>'Kops a'!A15</f>
        <v>0</v>
      </c>
      <c r="E1" s="22"/>
      <c r="F1" s="22"/>
      <c r="G1" s="22"/>
      <c r="H1" s="22"/>
      <c r="I1" s="22"/>
      <c r="J1" s="22"/>
      <c r="N1" s="25"/>
      <c r="O1" s="26"/>
      <c r="P1" s="27"/>
    </row>
    <row r="2" spans="1:16" x14ac:dyDescent="0.2">
      <c r="A2" s="28"/>
      <c r="B2" s="28"/>
      <c r="C2" s="255" t="s">
        <v>93</v>
      </c>
      <c r="D2" s="255"/>
      <c r="E2" s="255"/>
      <c r="F2" s="255"/>
      <c r="G2" s="255"/>
      <c r="H2" s="255"/>
      <c r="I2" s="255"/>
      <c r="J2" s="28"/>
    </row>
    <row r="3" spans="1:16" x14ac:dyDescent="0.2">
      <c r="A3" s="29"/>
      <c r="B3" s="29"/>
      <c r="C3" s="246" t="s">
        <v>17</v>
      </c>
      <c r="D3" s="246"/>
      <c r="E3" s="246"/>
      <c r="F3" s="246"/>
      <c r="G3" s="246"/>
      <c r="H3" s="246"/>
      <c r="I3" s="246"/>
      <c r="J3" s="29"/>
    </row>
    <row r="4" spans="1:16" x14ac:dyDescent="0.2">
      <c r="A4" s="29"/>
      <c r="B4" s="29"/>
      <c r="C4" s="256" t="s">
        <v>52</v>
      </c>
      <c r="D4" s="256"/>
      <c r="E4" s="256"/>
      <c r="F4" s="256"/>
      <c r="G4" s="256"/>
      <c r="H4" s="256"/>
      <c r="I4" s="256"/>
      <c r="J4" s="29"/>
    </row>
    <row r="5" spans="1:16" ht="11.25" customHeight="1" x14ac:dyDescent="0.2">
      <c r="A5" s="22"/>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16" x14ac:dyDescent="0.2">
      <c r="A6" s="22"/>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16" x14ac:dyDescent="0.2">
      <c r="A7" s="22"/>
      <c r="B7" s="22"/>
      <c r="C7" s="26" t="s">
        <v>7</v>
      </c>
      <c r="D7" s="269" t="str">
        <f>'Kops a'!D8</f>
        <v>Toma iela 47 (1-6), Liepāja</v>
      </c>
      <c r="E7" s="269"/>
      <c r="F7" s="269"/>
      <c r="G7" s="269"/>
      <c r="H7" s="269"/>
      <c r="I7" s="269"/>
      <c r="J7" s="269"/>
      <c r="K7" s="269"/>
      <c r="L7" s="269"/>
      <c r="M7" s="17"/>
      <c r="N7" s="17"/>
      <c r="O7" s="17"/>
      <c r="P7" s="17"/>
    </row>
    <row r="8" spans="1:16" x14ac:dyDescent="0.2">
      <c r="A8" s="22"/>
      <c r="B8" s="22"/>
      <c r="C8" s="4" t="s">
        <v>20</v>
      </c>
      <c r="D8" s="269" t="str">
        <f>'Kops a'!D9</f>
        <v>2018/3-62/444</v>
      </c>
      <c r="E8" s="269"/>
      <c r="F8" s="269"/>
      <c r="G8" s="269"/>
      <c r="H8" s="269"/>
      <c r="I8" s="269"/>
      <c r="J8" s="269"/>
      <c r="K8" s="269"/>
      <c r="L8" s="269"/>
      <c r="M8" s="17"/>
      <c r="N8" s="17"/>
      <c r="O8" s="17"/>
      <c r="P8" s="17"/>
    </row>
    <row r="9" spans="1:16" ht="11.25" customHeight="1" x14ac:dyDescent="0.2">
      <c r="A9" s="257" t="s">
        <v>660</v>
      </c>
      <c r="B9" s="257"/>
      <c r="C9" s="257"/>
      <c r="D9" s="257"/>
      <c r="E9" s="257"/>
      <c r="F9" s="257"/>
      <c r="G9" s="30"/>
      <c r="H9" s="30"/>
      <c r="I9" s="30"/>
      <c r="J9" s="261" t="s">
        <v>39</v>
      </c>
      <c r="K9" s="261"/>
      <c r="L9" s="261"/>
      <c r="M9" s="261"/>
      <c r="N9" s="268">
        <f>P27</f>
        <v>0</v>
      </c>
      <c r="O9" s="268"/>
      <c r="P9" s="30"/>
    </row>
    <row r="10" spans="1:16" x14ac:dyDescent="0.2">
      <c r="A10" s="31"/>
      <c r="B10" s="32"/>
      <c r="C10" s="4"/>
      <c r="D10" s="22"/>
      <c r="E10" s="22"/>
      <c r="F10" s="22"/>
      <c r="G10" s="22"/>
      <c r="H10" s="22"/>
      <c r="I10" s="22"/>
      <c r="J10" s="22"/>
      <c r="K10" s="22"/>
      <c r="L10" s="28"/>
      <c r="M10" s="28"/>
      <c r="O10" s="93"/>
      <c r="P10" s="91" t="str">
        <f>A33</f>
        <v>Tāme sastādīta 2021. gada</v>
      </c>
    </row>
    <row r="11" spans="1:16" ht="12" thickBot="1" x14ac:dyDescent="0.25">
      <c r="A11" s="31"/>
      <c r="B11" s="32"/>
      <c r="C11" s="4"/>
      <c r="D11" s="22"/>
      <c r="E11" s="22"/>
      <c r="F11" s="22"/>
      <c r="G11" s="22"/>
      <c r="H11" s="22"/>
      <c r="I11" s="22"/>
      <c r="J11" s="22"/>
      <c r="K11" s="22"/>
      <c r="L11" s="33"/>
      <c r="M11" s="33"/>
      <c r="N11" s="34"/>
      <c r="O11" s="25"/>
      <c r="P11" s="22"/>
    </row>
    <row r="12" spans="1:16" x14ac:dyDescent="0.2">
      <c r="A12" s="225" t="s">
        <v>23</v>
      </c>
      <c r="B12" s="263" t="s">
        <v>40</v>
      </c>
      <c r="C12" s="259" t="s">
        <v>41</v>
      </c>
      <c r="D12" s="266" t="s">
        <v>42</v>
      </c>
      <c r="E12" s="249" t="s">
        <v>43</v>
      </c>
      <c r="F12" s="258" t="s">
        <v>44</v>
      </c>
      <c r="G12" s="259"/>
      <c r="H12" s="259"/>
      <c r="I12" s="259"/>
      <c r="J12" s="259"/>
      <c r="K12" s="260"/>
      <c r="L12" s="258" t="s">
        <v>45</v>
      </c>
      <c r="M12" s="259"/>
      <c r="N12" s="259"/>
      <c r="O12" s="259"/>
      <c r="P12" s="260"/>
    </row>
    <row r="13" spans="1:16" ht="126.75" customHeight="1" thickBot="1" x14ac:dyDescent="0.25">
      <c r="A13" s="262"/>
      <c r="B13" s="264"/>
      <c r="C13" s="265"/>
      <c r="D13" s="267"/>
      <c r="E13" s="250"/>
      <c r="F13" s="35" t="s">
        <v>46</v>
      </c>
      <c r="G13" s="36" t="s">
        <v>47</v>
      </c>
      <c r="H13" s="36" t="s">
        <v>48</v>
      </c>
      <c r="I13" s="36" t="s">
        <v>49</v>
      </c>
      <c r="J13" s="36" t="s">
        <v>50</v>
      </c>
      <c r="K13" s="61" t="s">
        <v>51</v>
      </c>
      <c r="L13" s="35" t="s">
        <v>46</v>
      </c>
      <c r="M13" s="36" t="s">
        <v>48</v>
      </c>
      <c r="N13" s="36" t="s">
        <v>49</v>
      </c>
      <c r="O13" s="36" t="s">
        <v>50</v>
      </c>
      <c r="P13" s="61" t="s">
        <v>51</v>
      </c>
    </row>
    <row r="14" spans="1:16" x14ac:dyDescent="0.2">
      <c r="A14" s="62" t="s">
        <v>65</v>
      </c>
      <c r="B14" s="63"/>
      <c r="C14" s="64" t="s">
        <v>66</v>
      </c>
      <c r="D14" s="65" t="s">
        <v>67</v>
      </c>
      <c r="E14" s="68">
        <v>55</v>
      </c>
      <c r="F14" s="69"/>
      <c r="G14" s="66"/>
      <c r="H14" s="66">
        <f>ROUND(F14*G14,2)</f>
        <v>0</v>
      </c>
      <c r="I14" s="66"/>
      <c r="J14" s="66"/>
      <c r="K14" s="67">
        <f>SUM(H14:J14)</f>
        <v>0</v>
      </c>
      <c r="L14" s="69">
        <f>ROUND(E14*F14,2)</f>
        <v>0</v>
      </c>
      <c r="M14" s="66">
        <f>ROUND(H14*E14,2)</f>
        <v>0</v>
      </c>
      <c r="N14" s="66">
        <f>ROUND(I14*E14,2)</f>
        <v>0</v>
      </c>
      <c r="O14" s="66">
        <f>ROUND(J14*E14,2)</f>
        <v>0</v>
      </c>
      <c r="P14" s="67">
        <f>SUM(M14:O14)</f>
        <v>0</v>
      </c>
    </row>
    <row r="15" spans="1:16" x14ac:dyDescent="0.2">
      <c r="A15" s="37" t="s">
        <v>68</v>
      </c>
      <c r="B15" s="38"/>
      <c r="C15" s="45" t="s">
        <v>69</v>
      </c>
      <c r="D15" s="24" t="s">
        <v>70</v>
      </c>
      <c r="E15" s="68">
        <v>3</v>
      </c>
      <c r="F15" s="69"/>
      <c r="G15" s="66"/>
      <c r="H15" s="46">
        <f t="shared" ref="H15:H26" si="0">ROUND(F15*G15,2)</f>
        <v>0</v>
      </c>
      <c r="I15" s="66"/>
      <c r="J15" s="66"/>
      <c r="K15" s="47">
        <f t="shared" ref="K15:K26" si="1">SUM(H15:J15)</f>
        <v>0</v>
      </c>
      <c r="L15" s="48">
        <f t="shared" ref="L15:L26" si="2">ROUND(E15*F15,2)</f>
        <v>0</v>
      </c>
      <c r="M15" s="46">
        <f t="shared" ref="M15:M26" si="3">ROUND(H15*E15,2)</f>
        <v>0</v>
      </c>
      <c r="N15" s="46">
        <f t="shared" ref="N15:N26" si="4">ROUND(I15*E15,2)</f>
        <v>0</v>
      </c>
      <c r="O15" s="46">
        <f t="shared" ref="O15:O26" si="5">ROUND(J15*E15,2)</f>
        <v>0</v>
      </c>
      <c r="P15" s="47">
        <f t="shared" ref="P15:P26" si="6">SUM(M15:O15)</f>
        <v>0</v>
      </c>
    </row>
    <row r="16" spans="1:16" x14ac:dyDescent="0.2">
      <c r="A16" s="37" t="s">
        <v>71</v>
      </c>
      <c r="B16" s="38"/>
      <c r="C16" s="45" t="s">
        <v>72</v>
      </c>
      <c r="D16" s="24" t="s">
        <v>73</v>
      </c>
      <c r="E16" s="68">
        <v>1</v>
      </c>
      <c r="F16" s="69"/>
      <c r="G16" s="66"/>
      <c r="H16" s="46">
        <f t="shared" si="0"/>
        <v>0</v>
      </c>
      <c r="I16" s="66"/>
      <c r="J16" s="66"/>
      <c r="K16" s="47">
        <f t="shared" si="1"/>
        <v>0</v>
      </c>
      <c r="L16" s="48">
        <f t="shared" si="2"/>
        <v>0</v>
      </c>
      <c r="M16" s="46">
        <f t="shared" si="3"/>
        <v>0</v>
      </c>
      <c r="N16" s="46">
        <f t="shared" si="4"/>
        <v>0</v>
      </c>
      <c r="O16" s="46">
        <f t="shared" si="5"/>
        <v>0</v>
      </c>
      <c r="P16" s="47">
        <f t="shared" si="6"/>
        <v>0</v>
      </c>
    </row>
    <row r="17" spans="1:21" x14ac:dyDescent="0.2">
      <c r="A17" s="37" t="s">
        <v>74</v>
      </c>
      <c r="B17" s="38"/>
      <c r="C17" s="45" t="s">
        <v>75</v>
      </c>
      <c r="D17" s="24" t="s">
        <v>76</v>
      </c>
      <c r="E17" s="68">
        <v>1</v>
      </c>
      <c r="F17" s="69"/>
      <c r="G17" s="66"/>
      <c r="H17" s="46">
        <f t="shared" si="0"/>
        <v>0</v>
      </c>
      <c r="I17" s="66"/>
      <c r="J17" s="66"/>
      <c r="K17" s="47">
        <f t="shared" si="1"/>
        <v>0</v>
      </c>
      <c r="L17" s="48">
        <f t="shared" si="2"/>
        <v>0</v>
      </c>
      <c r="M17" s="46">
        <f t="shared" si="3"/>
        <v>0</v>
      </c>
      <c r="N17" s="46">
        <f t="shared" si="4"/>
        <v>0</v>
      </c>
      <c r="O17" s="46">
        <f t="shared" si="5"/>
        <v>0</v>
      </c>
      <c r="P17" s="47">
        <f t="shared" si="6"/>
        <v>0</v>
      </c>
    </row>
    <row r="18" spans="1:21" x14ac:dyDescent="0.2">
      <c r="A18" s="37" t="s">
        <v>77</v>
      </c>
      <c r="B18" s="38"/>
      <c r="C18" s="45" t="s">
        <v>78</v>
      </c>
      <c r="D18" s="24" t="s">
        <v>76</v>
      </c>
      <c r="E18" s="68">
        <v>1</v>
      </c>
      <c r="F18" s="69"/>
      <c r="G18" s="66"/>
      <c r="H18" s="46">
        <f t="shared" si="0"/>
        <v>0</v>
      </c>
      <c r="I18" s="66"/>
      <c r="J18" s="66"/>
      <c r="K18" s="47">
        <f t="shared" si="1"/>
        <v>0</v>
      </c>
      <c r="L18" s="48">
        <f t="shared" si="2"/>
        <v>0</v>
      </c>
      <c r="M18" s="46">
        <f t="shared" si="3"/>
        <v>0</v>
      </c>
      <c r="N18" s="46">
        <f t="shared" si="4"/>
        <v>0</v>
      </c>
      <c r="O18" s="46">
        <f t="shared" si="5"/>
        <v>0</v>
      </c>
      <c r="P18" s="47">
        <f t="shared" si="6"/>
        <v>0</v>
      </c>
    </row>
    <row r="19" spans="1:21" x14ac:dyDescent="0.2">
      <c r="A19" s="37" t="s">
        <v>79</v>
      </c>
      <c r="B19" s="38"/>
      <c r="C19" s="45" t="s">
        <v>80</v>
      </c>
      <c r="D19" s="24" t="s">
        <v>73</v>
      </c>
      <c r="E19" s="68">
        <v>1</v>
      </c>
      <c r="F19" s="69"/>
      <c r="G19" s="66"/>
      <c r="H19" s="46">
        <f t="shared" si="0"/>
        <v>0</v>
      </c>
      <c r="I19" s="66"/>
      <c r="J19" s="66"/>
      <c r="K19" s="47">
        <f t="shared" si="1"/>
        <v>0</v>
      </c>
      <c r="L19" s="48">
        <f t="shared" si="2"/>
        <v>0</v>
      </c>
      <c r="M19" s="46">
        <f t="shared" si="3"/>
        <v>0</v>
      </c>
      <c r="N19" s="46">
        <f t="shared" si="4"/>
        <v>0</v>
      </c>
      <c r="O19" s="46">
        <f t="shared" si="5"/>
        <v>0</v>
      </c>
      <c r="P19" s="47">
        <f t="shared" si="6"/>
        <v>0</v>
      </c>
    </row>
    <row r="20" spans="1:21" x14ac:dyDescent="0.2">
      <c r="A20" s="37" t="s">
        <v>81</v>
      </c>
      <c r="B20" s="38"/>
      <c r="C20" s="111" t="s">
        <v>82</v>
      </c>
      <c r="D20" s="106" t="s">
        <v>73</v>
      </c>
      <c r="E20" s="112">
        <v>1</v>
      </c>
      <c r="F20" s="69"/>
      <c r="G20" s="66"/>
      <c r="H20" s="46">
        <f t="shared" si="0"/>
        <v>0</v>
      </c>
      <c r="I20" s="66"/>
      <c r="J20" s="66"/>
      <c r="K20" s="47">
        <f t="shared" si="1"/>
        <v>0</v>
      </c>
      <c r="L20" s="48">
        <f t="shared" si="2"/>
        <v>0</v>
      </c>
      <c r="M20" s="46">
        <f t="shared" si="3"/>
        <v>0</v>
      </c>
      <c r="N20" s="46">
        <f t="shared" si="4"/>
        <v>0</v>
      </c>
      <c r="O20" s="46">
        <f t="shared" si="5"/>
        <v>0</v>
      </c>
      <c r="P20" s="47">
        <f t="shared" si="6"/>
        <v>0</v>
      </c>
    </row>
    <row r="21" spans="1:21" x14ac:dyDescent="0.2">
      <c r="A21" s="37" t="s">
        <v>83</v>
      </c>
      <c r="B21" s="38"/>
      <c r="C21" s="111" t="s">
        <v>84</v>
      </c>
      <c r="D21" s="106" t="s">
        <v>73</v>
      </c>
      <c r="E21" s="112">
        <v>2</v>
      </c>
      <c r="F21" s="69"/>
      <c r="G21" s="66"/>
      <c r="H21" s="46">
        <f t="shared" si="0"/>
        <v>0</v>
      </c>
      <c r="I21" s="66"/>
      <c r="J21" s="66"/>
      <c r="K21" s="47">
        <f t="shared" si="1"/>
        <v>0</v>
      </c>
      <c r="L21" s="48">
        <f t="shared" si="2"/>
        <v>0</v>
      </c>
      <c r="M21" s="46">
        <f t="shared" si="3"/>
        <v>0</v>
      </c>
      <c r="N21" s="46">
        <f t="shared" si="4"/>
        <v>0</v>
      </c>
      <c r="O21" s="46">
        <f t="shared" si="5"/>
        <v>0</v>
      </c>
      <c r="P21" s="47">
        <f t="shared" si="6"/>
        <v>0</v>
      </c>
    </row>
    <row r="22" spans="1:21" x14ac:dyDescent="0.2">
      <c r="A22" s="37" t="s">
        <v>85</v>
      </c>
      <c r="B22" s="38"/>
      <c r="C22" s="111" t="s">
        <v>86</v>
      </c>
      <c r="D22" s="106" t="s">
        <v>87</v>
      </c>
      <c r="E22" s="112">
        <v>30</v>
      </c>
      <c r="F22" s="69"/>
      <c r="G22" s="66"/>
      <c r="H22" s="46">
        <f t="shared" si="0"/>
        <v>0</v>
      </c>
      <c r="I22" s="66"/>
      <c r="J22" s="66"/>
      <c r="K22" s="47">
        <f t="shared" si="1"/>
        <v>0</v>
      </c>
      <c r="L22" s="48">
        <f t="shared" si="2"/>
        <v>0</v>
      </c>
      <c r="M22" s="46">
        <f t="shared" si="3"/>
        <v>0</v>
      </c>
      <c r="N22" s="46">
        <f t="shared" si="4"/>
        <v>0</v>
      </c>
      <c r="O22" s="46">
        <f t="shared" si="5"/>
        <v>0</v>
      </c>
      <c r="P22" s="47">
        <f t="shared" si="6"/>
        <v>0</v>
      </c>
      <c r="S22" s="145"/>
    </row>
    <row r="23" spans="1:21" x14ac:dyDescent="0.2">
      <c r="A23" s="37" t="s">
        <v>88</v>
      </c>
      <c r="B23" s="38"/>
      <c r="C23" s="111" t="s">
        <v>572</v>
      </c>
      <c r="D23" s="106" t="s">
        <v>70</v>
      </c>
      <c r="E23" s="112">
        <v>8</v>
      </c>
      <c r="F23" s="69"/>
      <c r="G23" s="66"/>
      <c r="H23" s="46">
        <f t="shared" si="0"/>
        <v>0</v>
      </c>
      <c r="I23" s="66"/>
      <c r="J23" s="66"/>
      <c r="K23" s="47">
        <f t="shared" si="1"/>
        <v>0</v>
      </c>
      <c r="L23" s="48">
        <f t="shared" si="2"/>
        <v>0</v>
      </c>
      <c r="M23" s="46">
        <f t="shared" si="3"/>
        <v>0</v>
      </c>
      <c r="N23" s="46">
        <f t="shared" si="4"/>
        <v>0</v>
      </c>
      <c r="O23" s="46">
        <f t="shared" si="5"/>
        <v>0</v>
      </c>
      <c r="P23" s="47">
        <f t="shared" si="6"/>
        <v>0</v>
      </c>
      <c r="S23" s="116"/>
    </row>
    <row r="24" spans="1:21" x14ac:dyDescent="0.2">
      <c r="A24" s="37" t="s">
        <v>89</v>
      </c>
      <c r="B24" s="38"/>
      <c r="C24" s="111" t="s">
        <v>573</v>
      </c>
      <c r="D24" s="106" t="s">
        <v>70</v>
      </c>
      <c r="E24" s="112">
        <v>100</v>
      </c>
      <c r="F24" s="69"/>
      <c r="G24" s="66"/>
      <c r="H24" s="46">
        <f t="shared" si="0"/>
        <v>0</v>
      </c>
      <c r="I24" s="66"/>
      <c r="J24" s="66"/>
      <c r="K24" s="47">
        <f t="shared" si="1"/>
        <v>0</v>
      </c>
      <c r="L24" s="48">
        <f t="shared" si="2"/>
        <v>0</v>
      </c>
      <c r="M24" s="46">
        <f t="shared" si="3"/>
        <v>0</v>
      </c>
      <c r="N24" s="46">
        <f t="shared" si="4"/>
        <v>0</v>
      </c>
      <c r="O24" s="46">
        <f t="shared" si="5"/>
        <v>0</v>
      </c>
      <c r="P24" s="47">
        <f t="shared" si="6"/>
        <v>0</v>
      </c>
      <c r="U24" s="21"/>
    </row>
    <row r="25" spans="1:21" ht="15" x14ac:dyDescent="0.25">
      <c r="A25" s="37" t="s">
        <v>90</v>
      </c>
      <c r="B25" s="38"/>
      <c r="C25" s="111" t="s">
        <v>574</v>
      </c>
      <c r="D25" s="106" t="s">
        <v>87</v>
      </c>
      <c r="E25" s="112">
        <f>E24*0.1</f>
        <v>10</v>
      </c>
      <c r="F25" s="69"/>
      <c r="G25" s="66"/>
      <c r="H25" s="46">
        <f t="shared" si="0"/>
        <v>0</v>
      </c>
      <c r="I25" s="66"/>
      <c r="J25" s="66"/>
      <c r="K25" s="47">
        <f t="shared" si="1"/>
        <v>0</v>
      </c>
      <c r="L25" s="48">
        <f t="shared" si="2"/>
        <v>0</v>
      </c>
      <c r="M25" s="46">
        <f t="shared" si="3"/>
        <v>0</v>
      </c>
      <c r="N25" s="46">
        <f t="shared" si="4"/>
        <v>0</v>
      </c>
      <c r="O25" s="46">
        <f t="shared" si="5"/>
        <v>0</v>
      </c>
      <c r="P25" s="47">
        <f t="shared" si="6"/>
        <v>0</v>
      </c>
      <c r="R25" s="116"/>
      <c r="T25" s="107"/>
    </row>
    <row r="26" spans="1:21" ht="12" thickBot="1" x14ac:dyDescent="0.25">
      <c r="A26" s="37" t="s">
        <v>91</v>
      </c>
      <c r="B26" s="38"/>
      <c r="C26" s="45" t="s">
        <v>92</v>
      </c>
      <c r="D26" s="24" t="s">
        <v>73</v>
      </c>
      <c r="E26" s="68">
        <v>1</v>
      </c>
      <c r="F26" s="69"/>
      <c r="G26" s="66"/>
      <c r="H26" s="46">
        <f t="shared" si="0"/>
        <v>0</v>
      </c>
      <c r="I26" s="66"/>
      <c r="J26" s="66"/>
      <c r="K26" s="47">
        <f t="shared" si="1"/>
        <v>0</v>
      </c>
      <c r="L26" s="48">
        <f t="shared" si="2"/>
        <v>0</v>
      </c>
      <c r="M26" s="46">
        <f t="shared" si="3"/>
        <v>0</v>
      </c>
      <c r="N26" s="46">
        <f t="shared" si="4"/>
        <v>0</v>
      </c>
      <c r="O26" s="46">
        <f t="shared" si="5"/>
        <v>0</v>
      </c>
      <c r="P26" s="47">
        <f t="shared" si="6"/>
        <v>0</v>
      </c>
    </row>
    <row r="27" spans="1:21" ht="12" thickBot="1" x14ac:dyDescent="0.25">
      <c r="A27" s="252" t="s">
        <v>662</v>
      </c>
      <c r="B27" s="253"/>
      <c r="C27" s="253"/>
      <c r="D27" s="253"/>
      <c r="E27" s="253"/>
      <c r="F27" s="253"/>
      <c r="G27" s="253"/>
      <c r="H27" s="253"/>
      <c r="I27" s="253"/>
      <c r="J27" s="253"/>
      <c r="K27" s="254"/>
      <c r="L27" s="70">
        <f>SUM(L14:L26)</f>
        <v>0</v>
      </c>
      <c r="M27" s="71">
        <f>SUM(M14:M26)</f>
        <v>0</v>
      </c>
      <c r="N27" s="71">
        <f>SUM(N14:N26)</f>
        <v>0</v>
      </c>
      <c r="O27" s="71">
        <f>SUM(O14:O26)</f>
        <v>0</v>
      </c>
      <c r="P27" s="72">
        <f>SUM(P14:P26)</f>
        <v>0</v>
      </c>
    </row>
    <row r="28" spans="1:21" ht="14.25" x14ac:dyDescent="0.2">
      <c r="A28" s="17"/>
      <c r="B28" s="17"/>
      <c r="C28" s="17"/>
      <c r="D28" s="17"/>
      <c r="E28" s="17"/>
      <c r="F28" s="17"/>
      <c r="G28" s="17"/>
      <c r="H28" s="17"/>
      <c r="I28" s="17"/>
      <c r="J28" s="17"/>
      <c r="K28" s="17"/>
      <c r="L28" s="17"/>
      <c r="M28" s="17"/>
      <c r="N28" s="17"/>
      <c r="O28" s="17"/>
      <c r="P28" s="17"/>
      <c r="T28" s="108"/>
    </row>
    <row r="29" spans="1:21" x14ac:dyDescent="0.2">
      <c r="A29" s="17"/>
      <c r="B29" s="17"/>
      <c r="C29" s="17"/>
      <c r="D29" s="17"/>
      <c r="E29" s="17"/>
      <c r="F29" s="17"/>
      <c r="G29" s="17"/>
      <c r="H29" s="17"/>
      <c r="I29" s="17"/>
      <c r="J29" s="17"/>
      <c r="K29" s="17"/>
      <c r="L29" s="17"/>
      <c r="M29" s="17"/>
      <c r="N29" s="17"/>
      <c r="O29" s="17"/>
      <c r="P29" s="17"/>
    </row>
    <row r="30" spans="1:21" x14ac:dyDescent="0.2">
      <c r="A30" s="1" t="s">
        <v>14</v>
      </c>
      <c r="B30" s="17"/>
      <c r="C30" s="251">
        <f>'Kops a'!C35:H35</f>
        <v>0</v>
      </c>
      <c r="D30" s="251"/>
      <c r="E30" s="251"/>
      <c r="F30" s="251"/>
      <c r="G30" s="251"/>
      <c r="H30" s="251"/>
      <c r="I30" s="17"/>
      <c r="J30" s="17"/>
      <c r="K30" s="17"/>
      <c r="L30" s="17"/>
      <c r="M30" s="17"/>
      <c r="N30" s="17"/>
      <c r="O30" s="17"/>
      <c r="P30" s="17"/>
    </row>
    <row r="31" spans="1:21" x14ac:dyDescent="0.2">
      <c r="A31" s="17"/>
      <c r="B31" s="17"/>
      <c r="C31" s="203" t="s">
        <v>15</v>
      </c>
      <c r="D31" s="203"/>
      <c r="E31" s="203"/>
      <c r="F31" s="203"/>
      <c r="G31" s="203"/>
      <c r="H31" s="203"/>
      <c r="I31" s="17"/>
      <c r="J31" s="17"/>
      <c r="K31" s="17"/>
      <c r="L31" s="17"/>
      <c r="M31" s="17"/>
      <c r="N31" s="17"/>
      <c r="O31" s="17"/>
      <c r="P31" s="17"/>
    </row>
    <row r="32" spans="1:21" x14ac:dyDescent="0.2">
      <c r="A32" s="17"/>
      <c r="B32" s="17"/>
      <c r="C32" s="17"/>
      <c r="D32" s="17"/>
      <c r="E32" s="17"/>
      <c r="F32" s="17"/>
      <c r="G32" s="17"/>
      <c r="H32" s="17"/>
      <c r="I32" s="17"/>
      <c r="J32" s="17"/>
      <c r="K32" s="17"/>
      <c r="L32" s="17"/>
      <c r="M32" s="17"/>
      <c r="N32" s="17"/>
      <c r="O32" s="17"/>
      <c r="P32" s="17"/>
    </row>
    <row r="33" spans="1:16" x14ac:dyDescent="0.2">
      <c r="A33" s="89" t="str">
        <f>'Kops a'!A38</f>
        <v>Tāme sastādīta 2021. gada</v>
      </c>
      <c r="B33" s="90"/>
      <c r="C33" s="90"/>
      <c r="D33" s="90"/>
      <c r="E33" s="17"/>
      <c r="F33" s="17"/>
      <c r="G33" s="17"/>
      <c r="H33" s="17"/>
      <c r="I33" s="17"/>
      <c r="J33" s="17"/>
      <c r="K33" s="17"/>
      <c r="L33" s="17"/>
      <c r="M33" s="17"/>
      <c r="N33" s="17"/>
      <c r="O33" s="17"/>
      <c r="P33" s="17"/>
    </row>
    <row r="34" spans="1:16" x14ac:dyDescent="0.2">
      <c r="A34" s="17"/>
      <c r="B34" s="17"/>
      <c r="C34" s="17"/>
      <c r="D34" s="17"/>
      <c r="E34" s="17"/>
      <c r="F34" s="17"/>
      <c r="G34" s="17"/>
      <c r="H34" s="17"/>
      <c r="I34" s="17"/>
      <c r="J34" s="17"/>
      <c r="K34" s="17"/>
      <c r="L34" s="17"/>
      <c r="M34" s="17"/>
      <c r="N34" s="17"/>
      <c r="O34" s="17"/>
      <c r="P34" s="17"/>
    </row>
    <row r="35" spans="1:16" x14ac:dyDescent="0.2">
      <c r="A35" s="1" t="s">
        <v>37</v>
      </c>
      <c r="B35" s="17"/>
      <c r="C35" s="251">
        <f>'Kops a'!C40:H40</f>
        <v>0</v>
      </c>
      <c r="D35" s="251"/>
      <c r="E35" s="251"/>
      <c r="F35" s="251"/>
      <c r="G35" s="251"/>
      <c r="H35" s="251"/>
      <c r="I35" s="17"/>
      <c r="J35" s="17"/>
      <c r="K35" s="17"/>
      <c r="L35" s="17"/>
      <c r="M35" s="17"/>
      <c r="N35" s="17"/>
      <c r="O35" s="17"/>
      <c r="P35" s="17"/>
    </row>
    <row r="36" spans="1:16" x14ac:dyDescent="0.2">
      <c r="A36" s="17"/>
      <c r="B36" s="17"/>
      <c r="C36" s="203" t="s">
        <v>15</v>
      </c>
      <c r="D36" s="203"/>
      <c r="E36" s="203"/>
      <c r="F36" s="203"/>
      <c r="G36" s="203"/>
      <c r="H36" s="203"/>
      <c r="I36" s="17"/>
      <c r="J36" s="17"/>
      <c r="K36" s="17"/>
      <c r="L36" s="17"/>
      <c r="M36" s="17"/>
      <c r="N36" s="17"/>
      <c r="O36" s="17"/>
      <c r="P36" s="17"/>
    </row>
    <row r="37" spans="1:16" x14ac:dyDescent="0.2">
      <c r="A37" s="17"/>
      <c r="B37" s="17"/>
      <c r="C37" s="17"/>
      <c r="D37" s="17"/>
      <c r="E37" s="17"/>
      <c r="F37" s="17"/>
      <c r="G37" s="17"/>
      <c r="H37" s="17"/>
      <c r="I37" s="17"/>
      <c r="J37" s="17"/>
      <c r="K37" s="17"/>
      <c r="L37" s="17"/>
      <c r="M37" s="17"/>
      <c r="N37" s="17"/>
      <c r="O37" s="17"/>
      <c r="P37" s="17"/>
    </row>
    <row r="38" spans="1:16" x14ac:dyDescent="0.2">
      <c r="A38" s="89" t="s">
        <v>54</v>
      </c>
      <c r="B38" s="90"/>
      <c r="C38" s="94">
        <f>'Kops a'!C43</f>
        <v>0</v>
      </c>
      <c r="D38" s="49"/>
      <c r="E38" s="17"/>
      <c r="F38" s="17"/>
      <c r="G38" s="17"/>
      <c r="H38" s="17"/>
      <c r="I38" s="17"/>
      <c r="J38" s="17"/>
      <c r="K38" s="17"/>
      <c r="L38" s="17"/>
      <c r="M38" s="17"/>
      <c r="N38" s="17"/>
      <c r="O38" s="17"/>
      <c r="P38" s="17"/>
    </row>
    <row r="39" spans="1:16" x14ac:dyDescent="0.2">
      <c r="A39" s="17"/>
      <c r="B39" s="17"/>
      <c r="C39" s="17"/>
      <c r="D39" s="17"/>
      <c r="E39" s="17"/>
      <c r="F39" s="17"/>
      <c r="G39" s="17"/>
      <c r="H39" s="17"/>
      <c r="I39" s="17"/>
      <c r="J39" s="17"/>
      <c r="K39" s="17"/>
      <c r="L39" s="17"/>
      <c r="M39" s="17"/>
      <c r="N39" s="17"/>
      <c r="O39" s="17"/>
      <c r="P39" s="17"/>
    </row>
    <row r="40" spans="1:16" ht="13.5" x14ac:dyDescent="0.2">
      <c r="A40" s="103" t="s">
        <v>62</v>
      </c>
    </row>
    <row r="41" spans="1:16" ht="12" x14ac:dyDescent="0.2">
      <c r="A41" s="104" t="s">
        <v>63</v>
      </c>
    </row>
    <row r="42" spans="1:16" ht="12" x14ac:dyDescent="0.2">
      <c r="A42" s="104" t="s">
        <v>64</v>
      </c>
    </row>
  </sheetData>
  <mergeCells count="22">
    <mergeCell ref="C2:I2"/>
    <mergeCell ref="C3:I3"/>
    <mergeCell ref="C4:I4"/>
    <mergeCell ref="A9:F9"/>
    <mergeCell ref="F12:K12"/>
    <mergeCell ref="J9:M9"/>
    <mergeCell ref="L12:P12"/>
    <mergeCell ref="A12:A13"/>
    <mergeCell ref="B12:B13"/>
    <mergeCell ref="C12:C13"/>
    <mergeCell ref="D12:D13"/>
    <mergeCell ref="N9:O9"/>
    <mergeCell ref="D5:L5"/>
    <mergeCell ref="D6:L6"/>
    <mergeCell ref="D7:L7"/>
    <mergeCell ref="D8:L8"/>
    <mergeCell ref="E12:E13"/>
    <mergeCell ref="C35:H35"/>
    <mergeCell ref="C36:H36"/>
    <mergeCell ref="C30:H30"/>
    <mergeCell ref="C31:H31"/>
    <mergeCell ref="A27:K27"/>
  </mergeCells>
  <conditionalFormatting sqref="A14:G22 I14:J26 A26:G26 A23:B25 F23:G25">
    <cfRule type="cellIs" dxfId="222" priority="20" operator="equal">
      <formula>0</formula>
    </cfRule>
  </conditionalFormatting>
  <conditionalFormatting sqref="N9:O9">
    <cfRule type="cellIs" dxfId="221" priority="18" operator="equal">
      <formula>0</formula>
    </cfRule>
  </conditionalFormatting>
  <conditionalFormatting sqref="A9:F9">
    <cfRule type="containsText" dxfId="220"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19" priority="15" operator="equal">
      <formula>0</formula>
    </cfRule>
  </conditionalFormatting>
  <conditionalFormatting sqref="O10:P10">
    <cfRule type="cellIs" dxfId="218" priority="14" operator="equal">
      <formula>"20__. gada __. _________"</formula>
    </cfRule>
  </conditionalFormatting>
  <conditionalFormatting sqref="A27:K27">
    <cfRule type="containsText" dxfId="217" priority="12" operator="containsText" text="Tiešās izmaksas kopā, t. sk. darba devēja sociālais nodoklis __.__% ">
      <formula>NOT(ISERROR(SEARCH("Tiešās izmaksas kopā, t. sk. darba devēja sociālais nodoklis __.__% ",A27)))</formula>
    </cfRule>
  </conditionalFormatting>
  <conditionalFormatting sqref="C35:H35">
    <cfRule type="cellIs" dxfId="216" priority="9" operator="equal">
      <formula>0</formula>
    </cfRule>
  </conditionalFormatting>
  <conditionalFormatting sqref="C30:H30">
    <cfRule type="cellIs" dxfId="215" priority="8" operator="equal">
      <formula>0</formula>
    </cfRule>
  </conditionalFormatting>
  <conditionalFormatting sqref="H14:H26 K14:P26 L27:P27">
    <cfRule type="cellIs" dxfId="214" priority="7" operator="equal">
      <formula>0</formula>
    </cfRule>
  </conditionalFormatting>
  <conditionalFormatting sqref="C4:I4">
    <cfRule type="cellIs" dxfId="213" priority="6" operator="equal">
      <formula>0</formula>
    </cfRule>
  </conditionalFormatting>
  <conditionalFormatting sqref="D5:L8">
    <cfRule type="cellIs" dxfId="212" priority="4" operator="equal">
      <formula>0</formula>
    </cfRule>
  </conditionalFormatting>
  <conditionalFormatting sqref="C35:H35 C38 C30:H30">
    <cfRule type="cellIs" dxfId="211" priority="3" operator="equal">
      <formula>0</formula>
    </cfRule>
  </conditionalFormatting>
  <conditionalFormatting sqref="D1">
    <cfRule type="cellIs" dxfId="210" priority="2" operator="equal">
      <formula>0</formula>
    </cfRule>
  </conditionalFormatting>
  <conditionalFormatting sqref="C23:E25">
    <cfRule type="cellIs" dxfId="209" priority="1" operator="equal">
      <formula>0</formula>
    </cfRule>
  </conditionalFormatting>
  <pageMargins left="0.7" right="0.7" top="0.75" bottom="0.75" header="0.3" footer="0.3"/>
  <pageSetup paperSize="9" scale="93" orientation="landscape" r:id="rId1"/>
  <rowBreaks count="1" manualBreakCount="1">
    <brk id="23"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11" operator="containsText" id="{BC596309-6EE4-47E0-A590-F3D2F6DA868B}">
            <xm:f>NOT(ISERROR(SEARCH("Tāme sastādīta ____. gada ___. ______________",A33)))</xm:f>
            <xm:f>"Tāme sastādīta ____. gada ___. ______________"</xm:f>
            <x14:dxf>
              <font>
                <color auto="1"/>
              </font>
              <fill>
                <patternFill>
                  <bgColor rgb="FFC6EFCE"/>
                </patternFill>
              </fill>
            </x14:dxf>
          </x14:cfRule>
          <xm:sqref>A33</xm:sqref>
        </x14:conditionalFormatting>
        <x14:conditionalFormatting xmlns:xm="http://schemas.microsoft.com/office/excel/2006/main">
          <x14:cfRule type="containsText" priority="10" operator="containsText" id="{A5053C80-E745-4777-A201-BBBD02E74FC0}">
            <xm:f>NOT(ISERROR(SEARCH("Sertifikāta Nr. _________________________________",A38)))</xm:f>
            <xm:f>"Sertifikāta Nr. _________________________________"</xm:f>
            <x14:dxf>
              <font>
                <color auto="1"/>
              </font>
              <fill>
                <patternFill>
                  <bgColor rgb="FFC6EFCE"/>
                </patternFill>
              </fill>
            </x14:dxf>
          </x14:cfRule>
          <xm:sqref>A38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tint="0.39997558519241921"/>
  </sheetPr>
  <dimension ref="A1:X100"/>
  <sheetViews>
    <sheetView view="pageBreakPreview" topLeftCell="A61" zoomScaleNormal="100" zoomScaleSheetLayoutView="100" workbookViewId="0">
      <selection activeCell="A86" sqref="A86"/>
    </sheetView>
  </sheetViews>
  <sheetFormatPr defaultRowHeight="11.25" x14ac:dyDescent="0.2"/>
  <cols>
    <col min="1" max="1" width="4.5703125" style="154"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40.140625" style="27" customWidth="1"/>
    <col min="18" max="16384" width="9.140625" style="1"/>
  </cols>
  <sheetData>
    <row r="1" spans="1:18" x14ac:dyDescent="0.2">
      <c r="A1" s="147"/>
      <c r="B1" s="22"/>
      <c r="C1" s="26" t="s">
        <v>38</v>
      </c>
      <c r="D1" s="50">
        <f>'Kops a'!A16</f>
        <v>0</v>
      </c>
      <c r="E1" s="22"/>
      <c r="F1" s="22"/>
      <c r="G1" s="22"/>
      <c r="H1" s="22"/>
      <c r="I1" s="22"/>
      <c r="J1" s="22"/>
      <c r="N1" s="25"/>
      <c r="O1" s="26"/>
      <c r="P1" s="27"/>
    </row>
    <row r="2" spans="1:18" x14ac:dyDescent="0.2">
      <c r="A2" s="148"/>
      <c r="B2" s="28"/>
      <c r="C2" s="255" t="s">
        <v>94</v>
      </c>
      <c r="D2" s="255"/>
      <c r="E2" s="255"/>
      <c r="F2" s="255"/>
      <c r="G2" s="255"/>
      <c r="H2" s="255"/>
      <c r="I2" s="255"/>
      <c r="J2" s="28"/>
    </row>
    <row r="3" spans="1:18" x14ac:dyDescent="0.2">
      <c r="A3" s="149"/>
      <c r="B3" s="29"/>
      <c r="C3" s="246" t="s">
        <v>17</v>
      </c>
      <c r="D3" s="246"/>
      <c r="E3" s="246"/>
      <c r="F3" s="246"/>
      <c r="G3" s="246"/>
      <c r="H3" s="246"/>
      <c r="I3" s="246"/>
      <c r="J3" s="29"/>
    </row>
    <row r="4" spans="1:18" x14ac:dyDescent="0.2">
      <c r="A4" s="149"/>
      <c r="B4" s="29"/>
      <c r="C4" s="256" t="s">
        <v>52</v>
      </c>
      <c r="D4" s="256"/>
      <c r="E4" s="256"/>
      <c r="F4" s="256"/>
      <c r="G4" s="256"/>
      <c r="H4" s="256"/>
      <c r="I4" s="256"/>
      <c r="J4" s="29"/>
    </row>
    <row r="5" spans="1:18" x14ac:dyDescent="0.2">
      <c r="A5" s="147"/>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18" x14ac:dyDescent="0.2">
      <c r="A6" s="147"/>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18" x14ac:dyDescent="0.2">
      <c r="A7" s="147"/>
      <c r="B7" s="22"/>
      <c r="C7" s="26" t="s">
        <v>7</v>
      </c>
      <c r="D7" s="269" t="str">
        <f>'Kops a'!D8</f>
        <v>Toma iela 47 (1-6), Liepāja</v>
      </c>
      <c r="E7" s="269"/>
      <c r="F7" s="269"/>
      <c r="G7" s="269"/>
      <c r="H7" s="269"/>
      <c r="I7" s="269"/>
      <c r="J7" s="269"/>
      <c r="K7" s="269"/>
      <c r="L7" s="269"/>
      <c r="M7" s="17"/>
      <c r="N7" s="17"/>
      <c r="O7" s="17"/>
      <c r="P7" s="17"/>
    </row>
    <row r="8" spans="1:18" x14ac:dyDescent="0.2">
      <c r="A8" s="147"/>
      <c r="B8" s="22"/>
      <c r="C8" s="4" t="s">
        <v>20</v>
      </c>
      <c r="D8" s="269" t="str">
        <f>'Kops a'!D9</f>
        <v>2018/3-62/444</v>
      </c>
      <c r="E8" s="269"/>
      <c r="F8" s="269"/>
      <c r="G8" s="269"/>
      <c r="H8" s="269"/>
      <c r="I8" s="269"/>
      <c r="J8" s="269"/>
      <c r="K8" s="269"/>
      <c r="L8" s="269"/>
      <c r="M8" s="17"/>
      <c r="N8" s="17"/>
      <c r="O8" s="17"/>
      <c r="P8" s="17"/>
    </row>
    <row r="9" spans="1:18" ht="11.25" customHeight="1" x14ac:dyDescent="0.2">
      <c r="A9" s="257" t="s">
        <v>661</v>
      </c>
      <c r="B9" s="257"/>
      <c r="C9" s="257"/>
      <c r="D9" s="257"/>
      <c r="E9" s="257"/>
      <c r="F9" s="257"/>
      <c r="G9" s="30"/>
      <c r="H9" s="30"/>
      <c r="I9" s="30"/>
      <c r="J9" s="261" t="s">
        <v>39</v>
      </c>
      <c r="K9" s="261"/>
      <c r="L9" s="261"/>
      <c r="M9" s="261"/>
      <c r="N9" s="268">
        <f>P85</f>
        <v>0</v>
      </c>
      <c r="O9" s="268"/>
      <c r="P9" s="30"/>
    </row>
    <row r="10" spans="1:18" x14ac:dyDescent="0.2">
      <c r="A10" s="150"/>
      <c r="B10" s="32"/>
      <c r="C10" s="4"/>
      <c r="D10" s="22"/>
      <c r="E10" s="22"/>
      <c r="F10" s="22"/>
      <c r="G10" s="22"/>
      <c r="H10" s="22"/>
      <c r="I10" s="22"/>
      <c r="J10" s="22"/>
      <c r="K10" s="22"/>
      <c r="L10" s="28"/>
      <c r="M10" s="28"/>
      <c r="O10" s="92"/>
      <c r="P10" s="91" t="str">
        <f>A91</f>
        <v>Tāme sastādīta 2021. gada</v>
      </c>
    </row>
    <row r="11" spans="1:18" ht="12" thickBot="1" x14ac:dyDescent="0.25">
      <c r="A11" s="150"/>
      <c r="B11" s="32"/>
      <c r="C11" s="4"/>
      <c r="D11" s="22"/>
      <c r="E11" s="22"/>
      <c r="F11" s="22"/>
      <c r="G11" s="22"/>
      <c r="H11" s="22"/>
      <c r="I11" s="22"/>
      <c r="J11" s="22"/>
      <c r="K11" s="22"/>
      <c r="L11" s="33"/>
      <c r="M11" s="33"/>
      <c r="N11" s="34"/>
      <c r="O11" s="25"/>
      <c r="P11" s="22"/>
    </row>
    <row r="12" spans="1:18" x14ac:dyDescent="0.2">
      <c r="A12" s="270" t="s">
        <v>23</v>
      </c>
      <c r="B12" s="263" t="s">
        <v>40</v>
      </c>
      <c r="C12" s="259" t="s">
        <v>41</v>
      </c>
      <c r="D12" s="266" t="s">
        <v>42</v>
      </c>
      <c r="E12" s="249" t="s">
        <v>43</v>
      </c>
      <c r="F12" s="258" t="s">
        <v>44</v>
      </c>
      <c r="G12" s="259"/>
      <c r="H12" s="259"/>
      <c r="I12" s="259"/>
      <c r="J12" s="259"/>
      <c r="K12" s="260"/>
      <c r="L12" s="258" t="s">
        <v>45</v>
      </c>
      <c r="M12" s="259"/>
      <c r="N12" s="259"/>
      <c r="O12" s="259"/>
      <c r="P12" s="260"/>
    </row>
    <row r="13" spans="1:18" ht="126.75" customHeight="1" thickBot="1" x14ac:dyDescent="0.25">
      <c r="A13" s="271"/>
      <c r="B13" s="264"/>
      <c r="C13" s="265"/>
      <c r="D13" s="267"/>
      <c r="E13" s="250"/>
      <c r="F13" s="35" t="s">
        <v>46</v>
      </c>
      <c r="G13" s="36" t="s">
        <v>47</v>
      </c>
      <c r="H13" s="36" t="s">
        <v>48</v>
      </c>
      <c r="I13" s="36" t="s">
        <v>49</v>
      </c>
      <c r="J13" s="36" t="s">
        <v>50</v>
      </c>
      <c r="K13" s="61" t="s">
        <v>51</v>
      </c>
      <c r="L13" s="35" t="s">
        <v>46</v>
      </c>
      <c r="M13" s="36" t="s">
        <v>48</v>
      </c>
      <c r="N13" s="36" t="s">
        <v>49</v>
      </c>
      <c r="O13" s="36" t="s">
        <v>50</v>
      </c>
      <c r="P13" s="61" t="s">
        <v>51</v>
      </c>
      <c r="Q13" s="134"/>
    </row>
    <row r="14" spans="1:18" x14ac:dyDescent="0.2">
      <c r="A14" s="151" t="s">
        <v>65</v>
      </c>
      <c r="B14" s="63"/>
      <c r="C14" s="64" t="s">
        <v>95</v>
      </c>
      <c r="D14" s="65"/>
      <c r="E14" s="68"/>
      <c r="F14" s="69"/>
      <c r="G14" s="66"/>
      <c r="H14" s="46">
        <f t="shared" ref="H14:H18" si="0">ROUND(F14*G14,2)</f>
        <v>0</v>
      </c>
      <c r="I14" s="66"/>
      <c r="J14" s="66"/>
      <c r="K14" s="47">
        <f t="shared" ref="K14:K18" si="1">SUM(H14:J14)</f>
        <v>0</v>
      </c>
      <c r="L14" s="48">
        <f t="shared" ref="L14:L18" si="2">ROUND(E14*F14,2)</f>
        <v>0</v>
      </c>
      <c r="M14" s="46">
        <f t="shared" ref="M14:M18" si="3">ROUND(H14*E14,2)</f>
        <v>0</v>
      </c>
      <c r="N14" s="46">
        <f t="shared" ref="N14:N18" si="4">ROUND(I14*E14,2)</f>
        <v>0</v>
      </c>
      <c r="O14" s="46">
        <f t="shared" ref="O14:O18" si="5">ROUND(J14*E14,2)</f>
        <v>0</v>
      </c>
      <c r="P14" s="47">
        <f t="shared" ref="P14:P18" si="6">SUM(M14:O14)</f>
        <v>0</v>
      </c>
      <c r="Q14" s="117"/>
    </row>
    <row r="15" spans="1:18" x14ac:dyDescent="0.2">
      <c r="A15" s="152" t="s">
        <v>68</v>
      </c>
      <c r="B15" s="102"/>
      <c r="C15" s="171" t="s">
        <v>579</v>
      </c>
      <c r="D15" s="187" t="s">
        <v>580</v>
      </c>
      <c r="E15" s="172">
        <v>8</v>
      </c>
      <c r="F15" s="69"/>
      <c r="G15" s="66"/>
      <c r="H15" s="46">
        <f t="shared" si="0"/>
        <v>0</v>
      </c>
      <c r="I15" s="66"/>
      <c r="J15" s="66"/>
      <c r="K15" s="47">
        <f t="shared" si="1"/>
        <v>0</v>
      </c>
      <c r="L15" s="48">
        <f t="shared" si="2"/>
        <v>0</v>
      </c>
      <c r="M15" s="46">
        <f t="shared" si="3"/>
        <v>0</v>
      </c>
      <c r="N15" s="46">
        <f t="shared" si="4"/>
        <v>0</v>
      </c>
      <c r="O15" s="46">
        <f t="shared" si="5"/>
        <v>0</v>
      </c>
      <c r="P15" s="47">
        <f t="shared" si="6"/>
        <v>0</v>
      </c>
      <c r="R15" s="118"/>
    </row>
    <row r="16" spans="1:18" ht="12.75" x14ac:dyDescent="0.2">
      <c r="A16" s="151" t="s">
        <v>71</v>
      </c>
      <c r="B16" s="102"/>
      <c r="C16" s="171" t="s">
        <v>581</v>
      </c>
      <c r="D16" s="187" t="s">
        <v>580</v>
      </c>
      <c r="E16" s="187">
        <f>9.5*0.6</f>
        <v>5.7</v>
      </c>
      <c r="F16" s="69"/>
      <c r="G16" s="66"/>
      <c r="H16" s="46">
        <f t="shared" si="0"/>
        <v>0</v>
      </c>
      <c r="I16" s="66"/>
      <c r="J16" s="66"/>
      <c r="K16" s="47">
        <f t="shared" si="1"/>
        <v>0</v>
      </c>
      <c r="L16" s="48">
        <f t="shared" si="2"/>
        <v>0</v>
      </c>
      <c r="M16" s="46">
        <f t="shared" si="3"/>
        <v>0</v>
      </c>
      <c r="N16" s="46">
        <f t="shared" si="4"/>
        <v>0</v>
      </c>
      <c r="O16" s="46">
        <f t="shared" si="5"/>
        <v>0</v>
      </c>
      <c r="P16" s="47">
        <f t="shared" si="6"/>
        <v>0</v>
      </c>
      <c r="R16" s="120"/>
    </row>
    <row r="17" spans="1:24" ht="22.5" x14ac:dyDescent="0.2">
      <c r="A17" s="152" t="s">
        <v>74</v>
      </c>
      <c r="B17" s="102"/>
      <c r="C17" s="171" t="s">
        <v>194</v>
      </c>
      <c r="D17" s="187" t="s">
        <v>583</v>
      </c>
      <c r="E17" s="172">
        <v>15.7</v>
      </c>
      <c r="F17" s="69"/>
      <c r="G17" s="66"/>
      <c r="H17" s="46">
        <f t="shared" si="0"/>
        <v>0</v>
      </c>
      <c r="I17" s="66"/>
      <c r="J17" s="66"/>
      <c r="K17" s="47">
        <f t="shared" si="1"/>
        <v>0</v>
      </c>
      <c r="L17" s="48">
        <f t="shared" si="2"/>
        <v>0</v>
      </c>
      <c r="M17" s="46">
        <f t="shared" si="3"/>
        <v>0</v>
      </c>
      <c r="N17" s="46">
        <f t="shared" si="4"/>
        <v>0</v>
      </c>
      <c r="O17" s="46">
        <f t="shared" si="5"/>
        <v>0</v>
      </c>
      <c r="P17" s="47">
        <f t="shared" si="6"/>
        <v>0</v>
      </c>
      <c r="R17" s="120"/>
    </row>
    <row r="18" spans="1:24" ht="33.75" x14ac:dyDescent="0.2">
      <c r="A18" s="151" t="s">
        <v>77</v>
      </c>
      <c r="B18" s="102"/>
      <c r="C18" s="171" t="s">
        <v>582</v>
      </c>
      <c r="D18" s="187" t="s">
        <v>583</v>
      </c>
      <c r="E18" s="172">
        <v>11.8</v>
      </c>
      <c r="F18" s="69"/>
      <c r="G18" s="66"/>
      <c r="H18" s="46">
        <f t="shared" si="0"/>
        <v>0</v>
      </c>
      <c r="I18" s="66"/>
      <c r="J18" s="66"/>
      <c r="K18" s="47">
        <f t="shared" si="1"/>
        <v>0</v>
      </c>
      <c r="L18" s="48">
        <f t="shared" si="2"/>
        <v>0</v>
      </c>
      <c r="M18" s="46">
        <f t="shared" si="3"/>
        <v>0</v>
      </c>
      <c r="N18" s="46">
        <f t="shared" si="4"/>
        <v>0</v>
      </c>
      <c r="O18" s="46">
        <f t="shared" si="5"/>
        <v>0</v>
      </c>
      <c r="P18" s="47">
        <f t="shared" si="6"/>
        <v>0</v>
      </c>
      <c r="R18" s="120"/>
    </row>
    <row r="19" spans="1:24" x14ac:dyDescent="0.2">
      <c r="A19" s="152" t="s">
        <v>98</v>
      </c>
      <c r="B19" s="38"/>
      <c r="C19" s="45" t="s">
        <v>96</v>
      </c>
      <c r="D19" s="24" t="s">
        <v>73</v>
      </c>
      <c r="E19" s="68">
        <v>15</v>
      </c>
      <c r="F19" s="69"/>
      <c r="G19" s="66"/>
      <c r="H19" s="46">
        <f t="shared" ref="H19:H70" si="7">ROUND(F19*G19,2)</f>
        <v>0</v>
      </c>
      <c r="I19" s="66"/>
      <c r="J19" s="66"/>
      <c r="K19" s="47">
        <f t="shared" ref="K19:K70" si="8">SUM(H19:J19)</f>
        <v>0</v>
      </c>
      <c r="L19" s="48">
        <f t="shared" ref="L19:L70" si="9">ROUND(E19*F19,2)</f>
        <v>0</v>
      </c>
      <c r="M19" s="46">
        <f t="shared" ref="M19:M70" si="10">ROUND(H19*E19,2)</f>
        <v>0</v>
      </c>
      <c r="N19" s="46">
        <f t="shared" ref="N19:N70" si="11">ROUND(I19*E19,2)</f>
        <v>0</v>
      </c>
      <c r="O19" s="46">
        <f t="shared" ref="O19:O70" si="12">ROUND(J19*E19,2)</f>
        <v>0</v>
      </c>
      <c r="P19" s="47">
        <f t="shared" ref="P19:P70" si="13">SUM(M19:O19)</f>
        <v>0</v>
      </c>
      <c r="R19" s="27"/>
    </row>
    <row r="20" spans="1:24" x14ac:dyDescent="0.2">
      <c r="A20" s="151" t="s">
        <v>79</v>
      </c>
      <c r="B20" s="38"/>
      <c r="C20" s="45" t="s">
        <v>97</v>
      </c>
      <c r="D20" s="24" t="s">
        <v>67</v>
      </c>
      <c r="E20" s="68">
        <v>17</v>
      </c>
      <c r="F20" s="69"/>
      <c r="G20" s="66"/>
      <c r="H20" s="46">
        <f t="shared" si="7"/>
        <v>0</v>
      </c>
      <c r="I20" s="66"/>
      <c r="J20" s="66"/>
      <c r="K20" s="47">
        <f t="shared" si="8"/>
        <v>0</v>
      </c>
      <c r="L20" s="48">
        <f t="shared" si="9"/>
        <v>0</v>
      </c>
      <c r="M20" s="46">
        <f t="shared" si="10"/>
        <v>0</v>
      </c>
      <c r="N20" s="46">
        <f t="shared" si="11"/>
        <v>0</v>
      </c>
      <c r="O20" s="46">
        <f t="shared" si="12"/>
        <v>0</v>
      </c>
      <c r="P20" s="47">
        <f t="shared" si="13"/>
        <v>0</v>
      </c>
      <c r="R20" s="27"/>
    </row>
    <row r="21" spans="1:24" x14ac:dyDescent="0.2">
      <c r="A21" s="152" t="s">
        <v>81</v>
      </c>
      <c r="B21" s="38"/>
      <c r="C21" s="111" t="s">
        <v>575</v>
      </c>
      <c r="D21" s="106" t="s">
        <v>73</v>
      </c>
      <c r="E21" s="112">
        <v>20</v>
      </c>
      <c r="F21" s="69"/>
      <c r="G21" s="66"/>
      <c r="H21" s="46">
        <f t="shared" si="7"/>
        <v>0</v>
      </c>
      <c r="I21" s="66"/>
      <c r="J21" s="66"/>
      <c r="K21" s="47">
        <f t="shared" si="8"/>
        <v>0</v>
      </c>
      <c r="L21" s="48">
        <f t="shared" si="9"/>
        <v>0</v>
      </c>
      <c r="M21" s="46">
        <f t="shared" si="10"/>
        <v>0</v>
      </c>
      <c r="N21" s="46">
        <f t="shared" si="11"/>
        <v>0</v>
      </c>
      <c r="O21" s="46">
        <f t="shared" si="12"/>
        <v>0</v>
      </c>
      <c r="P21" s="47">
        <f t="shared" si="13"/>
        <v>0</v>
      </c>
      <c r="R21" s="118"/>
    </row>
    <row r="22" spans="1:24" ht="22.5" x14ac:dyDescent="0.2">
      <c r="A22" s="151" t="s">
        <v>83</v>
      </c>
      <c r="B22" s="101"/>
      <c r="C22" s="111" t="s">
        <v>576</v>
      </c>
      <c r="D22" s="106" t="s">
        <v>70</v>
      </c>
      <c r="E22" s="112">
        <v>32</v>
      </c>
      <c r="F22" s="69"/>
      <c r="G22" s="66"/>
      <c r="H22" s="46"/>
      <c r="I22" s="66"/>
      <c r="J22" s="66"/>
      <c r="K22" s="47"/>
      <c r="L22" s="48"/>
      <c r="M22" s="46"/>
      <c r="N22" s="46"/>
      <c r="O22" s="46"/>
      <c r="P22" s="47"/>
      <c r="R22" s="118"/>
      <c r="X22" s="119"/>
    </row>
    <row r="23" spans="1:24" ht="22.5" x14ac:dyDescent="0.2">
      <c r="A23" s="152" t="s">
        <v>85</v>
      </c>
      <c r="B23" s="101"/>
      <c r="C23" s="111" t="s">
        <v>577</v>
      </c>
      <c r="D23" s="106" t="s">
        <v>70</v>
      </c>
      <c r="E23" s="112">
        <v>81</v>
      </c>
      <c r="F23" s="69"/>
      <c r="G23" s="66"/>
      <c r="H23" s="46"/>
      <c r="I23" s="66"/>
      <c r="J23" s="66"/>
      <c r="K23" s="47"/>
      <c r="L23" s="48"/>
      <c r="M23" s="46"/>
      <c r="N23" s="46"/>
      <c r="O23" s="46"/>
      <c r="P23" s="47"/>
      <c r="R23" s="118"/>
      <c r="X23" s="119"/>
    </row>
    <row r="24" spans="1:24" ht="22.5" x14ac:dyDescent="0.2">
      <c r="A24" s="151" t="s">
        <v>88</v>
      </c>
      <c r="B24" s="101"/>
      <c r="C24" s="111" t="s">
        <v>578</v>
      </c>
      <c r="D24" s="106" t="s">
        <v>70</v>
      </c>
      <c r="E24" s="112">
        <v>90.1</v>
      </c>
      <c r="F24" s="69"/>
      <c r="G24" s="66"/>
      <c r="H24" s="46"/>
      <c r="I24" s="66"/>
      <c r="J24" s="66"/>
      <c r="K24" s="47"/>
      <c r="L24" s="48"/>
      <c r="M24" s="46"/>
      <c r="N24" s="46"/>
      <c r="O24" s="46"/>
      <c r="P24" s="47"/>
      <c r="R24" s="118"/>
      <c r="X24" s="119"/>
    </row>
    <row r="25" spans="1:24" x14ac:dyDescent="0.2">
      <c r="A25" s="152" t="s">
        <v>89</v>
      </c>
      <c r="B25" s="101"/>
      <c r="C25" s="111" t="s">
        <v>262</v>
      </c>
      <c r="D25" s="106" t="s">
        <v>87</v>
      </c>
      <c r="E25" s="129">
        <v>7.8</v>
      </c>
      <c r="F25" s="69"/>
      <c r="G25" s="66"/>
      <c r="H25" s="46"/>
      <c r="I25" s="66"/>
      <c r="J25" s="66"/>
      <c r="K25" s="47"/>
      <c r="L25" s="48"/>
      <c r="M25" s="46"/>
      <c r="N25" s="46"/>
      <c r="O25" s="46"/>
      <c r="P25" s="47"/>
      <c r="R25" s="118"/>
      <c r="X25" s="119"/>
    </row>
    <row r="26" spans="1:24" x14ac:dyDescent="0.2">
      <c r="A26" s="152" t="s">
        <v>90</v>
      </c>
      <c r="B26" s="38"/>
      <c r="C26" s="45" t="s">
        <v>99</v>
      </c>
      <c r="D26" s="24"/>
      <c r="E26" s="68"/>
      <c r="F26" s="69"/>
      <c r="G26" s="66"/>
      <c r="H26" s="46">
        <f t="shared" si="7"/>
        <v>0</v>
      </c>
      <c r="I26" s="66"/>
      <c r="J26" s="66"/>
      <c r="K26" s="47">
        <f t="shared" si="8"/>
        <v>0</v>
      </c>
      <c r="L26" s="48">
        <f t="shared" si="9"/>
        <v>0</v>
      </c>
      <c r="M26" s="46">
        <f t="shared" si="10"/>
        <v>0</v>
      </c>
      <c r="N26" s="46">
        <f t="shared" si="11"/>
        <v>0</v>
      </c>
      <c r="O26" s="46">
        <f t="shared" si="12"/>
        <v>0</v>
      </c>
      <c r="P26" s="47">
        <f t="shared" si="13"/>
        <v>0</v>
      </c>
      <c r="R26" s="27"/>
    </row>
    <row r="27" spans="1:24" x14ac:dyDescent="0.2">
      <c r="A27" s="152" t="s">
        <v>91</v>
      </c>
      <c r="B27" s="38"/>
      <c r="C27" s="45" t="s">
        <v>101</v>
      </c>
      <c r="D27" s="24" t="s">
        <v>87</v>
      </c>
      <c r="E27" s="68">
        <v>0.3</v>
      </c>
      <c r="F27" s="69"/>
      <c r="G27" s="66"/>
      <c r="H27" s="46">
        <f t="shared" si="7"/>
        <v>0</v>
      </c>
      <c r="I27" s="66"/>
      <c r="J27" s="66"/>
      <c r="K27" s="47">
        <f t="shared" si="8"/>
        <v>0</v>
      </c>
      <c r="L27" s="48">
        <f t="shared" si="9"/>
        <v>0</v>
      </c>
      <c r="M27" s="46">
        <f t="shared" si="10"/>
        <v>0</v>
      </c>
      <c r="N27" s="46">
        <f t="shared" si="11"/>
        <v>0</v>
      </c>
      <c r="O27" s="46">
        <f t="shared" si="12"/>
        <v>0</v>
      </c>
      <c r="P27" s="47">
        <f t="shared" si="13"/>
        <v>0</v>
      </c>
    </row>
    <row r="28" spans="1:24" x14ac:dyDescent="0.2">
      <c r="A28" s="152" t="s">
        <v>107</v>
      </c>
      <c r="B28" s="38"/>
      <c r="C28" s="45" t="s">
        <v>102</v>
      </c>
      <c r="D28" s="24" t="s">
        <v>87</v>
      </c>
      <c r="E28" s="68">
        <v>1</v>
      </c>
      <c r="F28" s="69"/>
      <c r="G28" s="66"/>
      <c r="H28" s="46">
        <f t="shared" si="7"/>
        <v>0</v>
      </c>
      <c r="I28" s="66"/>
      <c r="J28" s="66"/>
      <c r="K28" s="47">
        <f t="shared" si="8"/>
        <v>0</v>
      </c>
      <c r="L28" s="48">
        <f t="shared" si="9"/>
        <v>0</v>
      </c>
      <c r="M28" s="46">
        <f t="shared" si="10"/>
        <v>0</v>
      </c>
      <c r="N28" s="46">
        <f t="shared" si="11"/>
        <v>0</v>
      </c>
      <c r="O28" s="46">
        <f t="shared" si="12"/>
        <v>0</v>
      </c>
      <c r="P28" s="47">
        <f t="shared" si="13"/>
        <v>0</v>
      </c>
    </row>
    <row r="29" spans="1:24" x14ac:dyDescent="0.2">
      <c r="A29" s="152" t="s">
        <v>108</v>
      </c>
      <c r="B29" s="38"/>
      <c r="C29" s="45" t="s">
        <v>103</v>
      </c>
      <c r="D29" s="24" t="s">
        <v>104</v>
      </c>
      <c r="E29" s="68">
        <v>36.5</v>
      </c>
      <c r="F29" s="69"/>
      <c r="G29" s="66"/>
      <c r="H29" s="46">
        <f t="shared" si="7"/>
        <v>0</v>
      </c>
      <c r="I29" s="66"/>
      <c r="J29" s="66"/>
      <c r="K29" s="47">
        <f t="shared" si="8"/>
        <v>0</v>
      </c>
      <c r="L29" s="48">
        <f t="shared" si="9"/>
        <v>0</v>
      </c>
      <c r="M29" s="46">
        <f t="shared" si="10"/>
        <v>0</v>
      </c>
      <c r="N29" s="46">
        <f t="shared" si="11"/>
        <v>0</v>
      </c>
      <c r="O29" s="46">
        <f t="shared" si="12"/>
        <v>0</v>
      </c>
      <c r="P29" s="47">
        <f t="shared" si="13"/>
        <v>0</v>
      </c>
    </row>
    <row r="30" spans="1:24" x14ac:dyDescent="0.2">
      <c r="A30" s="152" t="s">
        <v>109</v>
      </c>
      <c r="B30" s="38"/>
      <c r="C30" s="45" t="s">
        <v>106</v>
      </c>
      <c r="D30" s="24"/>
      <c r="E30" s="68"/>
      <c r="F30" s="69"/>
      <c r="G30" s="66"/>
      <c r="H30" s="46">
        <f t="shared" si="7"/>
        <v>0</v>
      </c>
      <c r="I30" s="66"/>
      <c r="J30" s="66"/>
      <c r="K30" s="47">
        <f t="shared" si="8"/>
        <v>0</v>
      </c>
      <c r="L30" s="48">
        <f t="shared" si="9"/>
        <v>0</v>
      </c>
      <c r="M30" s="46">
        <f t="shared" si="10"/>
        <v>0</v>
      </c>
      <c r="N30" s="46">
        <f t="shared" si="11"/>
        <v>0</v>
      </c>
      <c r="O30" s="46">
        <f t="shared" si="12"/>
        <v>0</v>
      </c>
      <c r="P30" s="47">
        <f t="shared" si="13"/>
        <v>0</v>
      </c>
      <c r="R30" s="27"/>
    </row>
    <row r="31" spans="1:24" x14ac:dyDescent="0.2">
      <c r="A31" s="152" t="s">
        <v>110</v>
      </c>
      <c r="B31" s="38"/>
      <c r="C31" s="111" t="s">
        <v>584</v>
      </c>
      <c r="D31" s="106" t="s">
        <v>70</v>
      </c>
      <c r="E31" s="112">
        <v>5.3</v>
      </c>
      <c r="F31" s="69"/>
      <c r="G31" s="66"/>
      <c r="H31" s="46">
        <f t="shared" si="7"/>
        <v>0</v>
      </c>
      <c r="I31" s="66"/>
      <c r="J31" s="66"/>
      <c r="K31" s="47">
        <f t="shared" si="8"/>
        <v>0</v>
      </c>
      <c r="L31" s="48">
        <f t="shared" si="9"/>
        <v>0</v>
      </c>
      <c r="M31" s="46">
        <f t="shared" si="10"/>
        <v>0</v>
      </c>
      <c r="N31" s="46">
        <f t="shared" si="11"/>
        <v>0</v>
      </c>
      <c r="O31" s="46">
        <f t="shared" si="12"/>
        <v>0</v>
      </c>
      <c r="P31" s="47">
        <f t="shared" si="13"/>
        <v>0</v>
      </c>
      <c r="R31" s="116"/>
    </row>
    <row r="32" spans="1:24" x14ac:dyDescent="0.2">
      <c r="A32" s="152" t="s">
        <v>111</v>
      </c>
      <c r="B32" s="38"/>
      <c r="C32" s="111" t="s">
        <v>585</v>
      </c>
      <c r="D32" s="106" t="s">
        <v>87</v>
      </c>
      <c r="E32" s="112">
        <v>0.53</v>
      </c>
      <c r="F32" s="69"/>
      <c r="G32" s="66"/>
      <c r="H32" s="46">
        <f t="shared" si="7"/>
        <v>0</v>
      </c>
      <c r="I32" s="66"/>
      <c r="J32" s="66"/>
      <c r="K32" s="47">
        <f t="shared" si="8"/>
        <v>0</v>
      </c>
      <c r="L32" s="48">
        <f t="shared" si="9"/>
        <v>0</v>
      </c>
      <c r="M32" s="46">
        <f t="shared" si="10"/>
        <v>0</v>
      </c>
      <c r="N32" s="46">
        <f t="shared" si="11"/>
        <v>0</v>
      </c>
      <c r="O32" s="46">
        <f t="shared" si="12"/>
        <v>0</v>
      </c>
      <c r="P32" s="47">
        <f t="shared" si="13"/>
        <v>0</v>
      </c>
      <c r="R32" s="116"/>
    </row>
    <row r="33" spans="1:23" ht="22.5" x14ac:dyDescent="0.2">
      <c r="A33" s="152" t="s">
        <v>112</v>
      </c>
      <c r="B33" s="38"/>
      <c r="C33" s="111" t="s">
        <v>586</v>
      </c>
      <c r="D33" s="106" t="s">
        <v>70</v>
      </c>
      <c r="E33" s="112">
        <v>5.3</v>
      </c>
      <c r="F33" s="69"/>
      <c r="G33" s="66"/>
      <c r="H33" s="46">
        <f t="shared" si="7"/>
        <v>0</v>
      </c>
      <c r="I33" s="66"/>
      <c r="J33" s="66"/>
      <c r="K33" s="47">
        <f t="shared" si="8"/>
        <v>0</v>
      </c>
      <c r="L33" s="48">
        <f t="shared" si="9"/>
        <v>0</v>
      </c>
      <c r="M33" s="46">
        <f t="shared" si="10"/>
        <v>0</v>
      </c>
      <c r="N33" s="46">
        <f t="shared" si="11"/>
        <v>0</v>
      </c>
      <c r="O33" s="46">
        <f t="shared" si="12"/>
        <v>0</v>
      </c>
      <c r="P33" s="47">
        <f t="shared" si="13"/>
        <v>0</v>
      </c>
      <c r="R33" s="116"/>
    </row>
    <row r="34" spans="1:23" x14ac:dyDescent="0.2">
      <c r="A34" s="152" t="s">
        <v>113</v>
      </c>
      <c r="B34" s="38"/>
      <c r="C34" s="111" t="s">
        <v>587</v>
      </c>
      <c r="D34" s="106" t="s">
        <v>70</v>
      </c>
      <c r="E34" s="112">
        <v>5.3</v>
      </c>
      <c r="F34" s="69"/>
      <c r="G34" s="66"/>
      <c r="H34" s="46">
        <f t="shared" si="7"/>
        <v>0</v>
      </c>
      <c r="I34" s="66"/>
      <c r="J34" s="66"/>
      <c r="K34" s="47">
        <f t="shared" si="8"/>
        <v>0</v>
      </c>
      <c r="L34" s="48">
        <f t="shared" si="9"/>
        <v>0</v>
      </c>
      <c r="M34" s="46">
        <f t="shared" si="10"/>
        <v>0</v>
      </c>
      <c r="N34" s="46">
        <f t="shared" si="11"/>
        <v>0</v>
      </c>
      <c r="O34" s="46">
        <f t="shared" si="12"/>
        <v>0</v>
      </c>
      <c r="P34" s="47">
        <f t="shared" si="13"/>
        <v>0</v>
      </c>
      <c r="R34" s="116"/>
    </row>
    <row r="35" spans="1:23" ht="22.5" x14ac:dyDescent="0.2">
      <c r="A35" s="158" t="s">
        <v>114</v>
      </c>
      <c r="B35" s="38"/>
      <c r="C35" s="111" t="s">
        <v>588</v>
      </c>
      <c r="D35" s="24"/>
      <c r="E35" s="68"/>
      <c r="F35" s="69"/>
      <c r="G35" s="66"/>
      <c r="H35" s="46">
        <f t="shared" si="7"/>
        <v>0</v>
      </c>
      <c r="I35" s="66"/>
      <c r="J35" s="66"/>
      <c r="K35" s="47">
        <f t="shared" si="8"/>
        <v>0</v>
      </c>
      <c r="L35" s="48">
        <f t="shared" si="9"/>
        <v>0</v>
      </c>
      <c r="M35" s="46">
        <f t="shared" si="10"/>
        <v>0</v>
      </c>
      <c r="N35" s="46">
        <f t="shared" si="11"/>
        <v>0</v>
      </c>
      <c r="O35" s="46">
        <f t="shared" si="12"/>
        <v>0</v>
      </c>
      <c r="P35" s="47">
        <f t="shared" si="13"/>
        <v>0</v>
      </c>
      <c r="R35" s="118"/>
      <c r="W35" s="145"/>
    </row>
    <row r="36" spans="1:23" ht="12.75" x14ac:dyDescent="0.2">
      <c r="A36" s="158" t="s">
        <v>115</v>
      </c>
      <c r="B36" s="38"/>
      <c r="C36" s="45" t="s">
        <v>119</v>
      </c>
      <c r="D36" s="24" t="s">
        <v>87</v>
      </c>
      <c r="E36" s="68">
        <v>0.5</v>
      </c>
      <c r="F36" s="69"/>
      <c r="G36" s="66"/>
      <c r="H36" s="46">
        <f t="shared" si="7"/>
        <v>0</v>
      </c>
      <c r="I36" s="66"/>
      <c r="J36" s="66"/>
      <c r="K36" s="47">
        <f t="shared" si="8"/>
        <v>0</v>
      </c>
      <c r="L36" s="48">
        <f t="shared" si="9"/>
        <v>0</v>
      </c>
      <c r="M36" s="46">
        <f t="shared" si="10"/>
        <v>0</v>
      </c>
      <c r="N36" s="46">
        <f t="shared" si="11"/>
        <v>0</v>
      </c>
      <c r="O36" s="46">
        <f t="shared" si="12"/>
        <v>0</v>
      </c>
      <c r="P36" s="47">
        <f t="shared" si="13"/>
        <v>0</v>
      </c>
      <c r="R36" s="27"/>
    </row>
    <row r="37" spans="1:23" ht="12.75" x14ac:dyDescent="0.2">
      <c r="A37" s="158" t="s">
        <v>116</v>
      </c>
      <c r="B37" s="38"/>
      <c r="C37" s="45" t="s">
        <v>121</v>
      </c>
      <c r="D37" s="24" t="s">
        <v>73</v>
      </c>
      <c r="E37" s="68">
        <v>12</v>
      </c>
      <c r="F37" s="69"/>
      <c r="G37" s="66"/>
      <c r="H37" s="46">
        <f t="shared" si="7"/>
        <v>0</v>
      </c>
      <c r="I37" s="66"/>
      <c r="J37" s="66"/>
      <c r="K37" s="47">
        <f t="shared" si="8"/>
        <v>0</v>
      </c>
      <c r="L37" s="48">
        <f t="shared" si="9"/>
        <v>0</v>
      </c>
      <c r="M37" s="46">
        <f t="shared" si="10"/>
        <v>0</v>
      </c>
      <c r="N37" s="46">
        <f t="shared" si="11"/>
        <v>0</v>
      </c>
      <c r="O37" s="46">
        <f t="shared" si="12"/>
        <v>0</v>
      </c>
      <c r="P37" s="47">
        <f t="shared" si="13"/>
        <v>0</v>
      </c>
      <c r="R37" s="27"/>
    </row>
    <row r="38" spans="1:23" ht="12.75" x14ac:dyDescent="0.2">
      <c r="A38" s="158" t="s">
        <v>117</v>
      </c>
      <c r="B38" s="38"/>
      <c r="C38" s="45" t="s">
        <v>123</v>
      </c>
      <c r="D38" s="24" t="s">
        <v>87</v>
      </c>
      <c r="E38" s="68">
        <v>0.42</v>
      </c>
      <c r="F38" s="69"/>
      <c r="G38" s="66"/>
      <c r="H38" s="46">
        <f t="shared" si="7"/>
        <v>0</v>
      </c>
      <c r="I38" s="66"/>
      <c r="J38" s="66"/>
      <c r="K38" s="47">
        <f t="shared" si="8"/>
        <v>0</v>
      </c>
      <c r="L38" s="48">
        <f t="shared" si="9"/>
        <v>0</v>
      </c>
      <c r="M38" s="46">
        <f t="shared" si="10"/>
        <v>0</v>
      </c>
      <c r="N38" s="46">
        <f t="shared" si="11"/>
        <v>0</v>
      </c>
      <c r="O38" s="46">
        <f t="shared" si="12"/>
        <v>0</v>
      </c>
      <c r="P38" s="47">
        <f t="shared" si="13"/>
        <v>0</v>
      </c>
      <c r="R38" s="27"/>
    </row>
    <row r="39" spans="1:23" ht="12.75" x14ac:dyDescent="0.2">
      <c r="A39" s="158" t="s">
        <v>118</v>
      </c>
      <c r="B39" s="38"/>
      <c r="C39" s="45" t="s">
        <v>125</v>
      </c>
      <c r="D39" s="24" t="s">
        <v>87</v>
      </c>
      <c r="E39" s="68">
        <v>0.33</v>
      </c>
      <c r="F39" s="69"/>
      <c r="G39" s="66"/>
      <c r="H39" s="46">
        <f t="shared" si="7"/>
        <v>0</v>
      </c>
      <c r="I39" s="66"/>
      <c r="J39" s="66"/>
      <c r="K39" s="47">
        <f t="shared" si="8"/>
        <v>0</v>
      </c>
      <c r="L39" s="48">
        <f t="shared" si="9"/>
        <v>0</v>
      </c>
      <c r="M39" s="46">
        <f t="shared" si="10"/>
        <v>0</v>
      </c>
      <c r="N39" s="46">
        <f t="shared" si="11"/>
        <v>0</v>
      </c>
      <c r="O39" s="46">
        <f t="shared" si="12"/>
        <v>0</v>
      </c>
      <c r="P39" s="47">
        <f t="shared" si="13"/>
        <v>0</v>
      </c>
      <c r="R39" s="27"/>
    </row>
    <row r="40" spans="1:23" ht="12.75" x14ac:dyDescent="0.2">
      <c r="A40" s="158" t="s">
        <v>120</v>
      </c>
      <c r="B40" s="38"/>
      <c r="C40" s="45" t="s">
        <v>127</v>
      </c>
      <c r="D40" s="24" t="s">
        <v>87</v>
      </c>
      <c r="E40" s="68">
        <v>1</v>
      </c>
      <c r="F40" s="69"/>
      <c r="G40" s="66"/>
      <c r="H40" s="46">
        <f t="shared" si="7"/>
        <v>0</v>
      </c>
      <c r="I40" s="66"/>
      <c r="J40" s="66"/>
      <c r="K40" s="47">
        <f t="shared" si="8"/>
        <v>0</v>
      </c>
      <c r="L40" s="48">
        <f t="shared" si="9"/>
        <v>0</v>
      </c>
      <c r="M40" s="46">
        <f t="shared" si="10"/>
        <v>0</v>
      </c>
      <c r="N40" s="46">
        <f t="shared" si="11"/>
        <v>0</v>
      </c>
      <c r="O40" s="46">
        <f t="shared" si="12"/>
        <v>0</v>
      </c>
      <c r="P40" s="47">
        <f t="shared" si="13"/>
        <v>0</v>
      </c>
      <c r="R40" s="27"/>
    </row>
    <row r="41" spans="1:23" ht="12.75" x14ac:dyDescent="0.2">
      <c r="A41" s="158" t="s">
        <v>122</v>
      </c>
      <c r="B41" s="38"/>
      <c r="C41" s="45" t="s">
        <v>129</v>
      </c>
      <c r="D41" s="24" t="s">
        <v>87</v>
      </c>
      <c r="E41" s="68">
        <v>1.4</v>
      </c>
      <c r="F41" s="69"/>
      <c r="G41" s="66"/>
      <c r="H41" s="46">
        <f t="shared" si="7"/>
        <v>0</v>
      </c>
      <c r="I41" s="66"/>
      <c r="J41" s="66"/>
      <c r="K41" s="47">
        <f t="shared" si="8"/>
        <v>0</v>
      </c>
      <c r="L41" s="48">
        <f t="shared" si="9"/>
        <v>0</v>
      </c>
      <c r="M41" s="46">
        <f t="shared" si="10"/>
        <v>0</v>
      </c>
      <c r="N41" s="46">
        <f t="shared" si="11"/>
        <v>0</v>
      </c>
      <c r="O41" s="46">
        <f t="shared" si="12"/>
        <v>0</v>
      </c>
      <c r="P41" s="47">
        <f t="shared" si="13"/>
        <v>0</v>
      </c>
      <c r="R41" s="27"/>
    </row>
    <row r="42" spans="1:23" ht="12.75" x14ac:dyDescent="0.2">
      <c r="A42" s="158" t="s">
        <v>124</v>
      </c>
      <c r="B42" s="38"/>
      <c r="C42" s="111" t="s">
        <v>589</v>
      </c>
      <c r="D42" s="24"/>
      <c r="E42" s="68"/>
      <c r="F42" s="69"/>
      <c r="G42" s="66"/>
      <c r="H42" s="46">
        <f t="shared" si="7"/>
        <v>0</v>
      </c>
      <c r="I42" s="66"/>
      <c r="J42" s="66"/>
      <c r="K42" s="47">
        <f t="shared" si="8"/>
        <v>0</v>
      </c>
      <c r="L42" s="48">
        <f t="shared" si="9"/>
        <v>0</v>
      </c>
      <c r="M42" s="46">
        <f t="shared" si="10"/>
        <v>0</v>
      </c>
      <c r="N42" s="46">
        <f t="shared" si="11"/>
        <v>0</v>
      </c>
      <c r="O42" s="46">
        <f t="shared" si="12"/>
        <v>0</v>
      </c>
      <c r="P42" s="47">
        <f t="shared" si="13"/>
        <v>0</v>
      </c>
      <c r="R42" s="118"/>
    </row>
    <row r="43" spans="1:23" ht="12.75" x14ac:dyDescent="0.2">
      <c r="A43" s="158" t="s">
        <v>126</v>
      </c>
      <c r="B43" s="38"/>
      <c r="C43" s="45" t="s">
        <v>133</v>
      </c>
      <c r="D43" s="24" t="s">
        <v>87</v>
      </c>
      <c r="E43" s="68">
        <v>3.3</v>
      </c>
      <c r="F43" s="69"/>
      <c r="G43" s="66"/>
      <c r="H43" s="46">
        <f t="shared" si="7"/>
        <v>0</v>
      </c>
      <c r="I43" s="66"/>
      <c r="J43" s="66"/>
      <c r="K43" s="47">
        <f t="shared" si="8"/>
        <v>0</v>
      </c>
      <c r="L43" s="48">
        <f t="shared" si="9"/>
        <v>0</v>
      </c>
      <c r="M43" s="46">
        <f t="shared" si="10"/>
        <v>0</v>
      </c>
      <c r="N43" s="46">
        <f t="shared" si="11"/>
        <v>0</v>
      </c>
      <c r="O43" s="46">
        <f t="shared" si="12"/>
        <v>0</v>
      </c>
      <c r="P43" s="47">
        <f t="shared" si="13"/>
        <v>0</v>
      </c>
    </row>
    <row r="44" spans="1:23" ht="12.75" x14ac:dyDescent="0.2">
      <c r="A44" s="158" t="s">
        <v>128</v>
      </c>
      <c r="B44" s="38"/>
      <c r="C44" s="45" t="s">
        <v>121</v>
      </c>
      <c r="D44" s="24" t="s">
        <v>73</v>
      </c>
      <c r="E44" s="68">
        <v>52</v>
      </c>
      <c r="F44" s="69"/>
      <c r="G44" s="66"/>
      <c r="H44" s="46">
        <f t="shared" si="7"/>
        <v>0</v>
      </c>
      <c r="I44" s="66"/>
      <c r="J44" s="66"/>
      <c r="K44" s="47">
        <f t="shared" si="8"/>
        <v>0</v>
      </c>
      <c r="L44" s="48">
        <f t="shared" si="9"/>
        <v>0</v>
      </c>
      <c r="M44" s="46">
        <f t="shared" si="10"/>
        <v>0</v>
      </c>
      <c r="N44" s="46">
        <f t="shared" si="11"/>
        <v>0</v>
      </c>
      <c r="O44" s="46">
        <f t="shared" si="12"/>
        <v>0</v>
      </c>
      <c r="P44" s="47">
        <f t="shared" si="13"/>
        <v>0</v>
      </c>
    </row>
    <row r="45" spans="1:23" ht="12.75" x14ac:dyDescent="0.2">
      <c r="A45" s="158" t="s">
        <v>130</v>
      </c>
      <c r="B45" s="38"/>
      <c r="C45" s="45" t="s">
        <v>123</v>
      </c>
      <c r="D45" s="24" t="s">
        <v>87</v>
      </c>
      <c r="E45" s="68">
        <v>0.83</v>
      </c>
      <c r="F45" s="69"/>
      <c r="G45" s="66"/>
      <c r="H45" s="46">
        <f t="shared" si="7"/>
        <v>0</v>
      </c>
      <c r="I45" s="66"/>
      <c r="J45" s="66"/>
      <c r="K45" s="47">
        <f t="shared" si="8"/>
        <v>0</v>
      </c>
      <c r="L45" s="48">
        <f t="shared" si="9"/>
        <v>0</v>
      </c>
      <c r="M45" s="46">
        <f t="shared" si="10"/>
        <v>0</v>
      </c>
      <c r="N45" s="46">
        <f t="shared" si="11"/>
        <v>0</v>
      </c>
      <c r="O45" s="46">
        <f t="shared" si="12"/>
        <v>0</v>
      </c>
      <c r="P45" s="47">
        <f t="shared" si="13"/>
        <v>0</v>
      </c>
    </row>
    <row r="46" spans="1:23" ht="12.75" x14ac:dyDescent="0.2">
      <c r="A46" s="158" t="s">
        <v>131</v>
      </c>
      <c r="B46" s="38"/>
      <c r="C46" s="45" t="s">
        <v>125</v>
      </c>
      <c r="D46" s="24" t="s">
        <v>87</v>
      </c>
      <c r="E46" s="68">
        <v>0.6</v>
      </c>
      <c r="F46" s="69"/>
      <c r="G46" s="66"/>
      <c r="H46" s="46">
        <f t="shared" si="7"/>
        <v>0</v>
      </c>
      <c r="I46" s="66"/>
      <c r="J46" s="66"/>
      <c r="K46" s="47">
        <f t="shared" si="8"/>
        <v>0</v>
      </c>
      <c r="L46" s="48">
        <f t="shared" si="9"/>
        <v>0</v>
      </c>
      <c r="M46" s="46">
        <f t="shared" si="10"/>
        <v>0</v>
      </c>
      <c r="N46" s="46">
        <f t="shared" si="11"/>
        <v>0</v>
      </c>
      <c r="O46" s="46">
        <f t="shared" si="12"/>
        <v>0</v>
      </c>
      <c r="P46" s="47">
        <f t="shared" si="13"/>
        <v>0</v>
      </c>
    </row>
    <row r="47" spans="1:23" ht="12.75" x14ac:dyDescent="0.2">
      <c r="A47" s="158" t="s">
        <v>132</v>
      </c>
      <c r="B47" s="38"/>
      <c r="C47" s="45" t="s">
        <v>127</v>
      </c>
      <c r="D47" s="24" t="s">
        <v>87</v>
      </c>
      <c r="E47" s="68">
        <v>2.2999999999999998</v>
      </c>
      <c r="F47" s="69"/>
      <c r="G47" s="66"/>
      <c r="H47" s="46">
        <f t="shared" si="7"/>
        <v>0</v>
      </c>
      <c r="I47" s="66"/>
      <c r="J47" s="66"/>
      <c r="K47" s="47">
        <f t="shared" si="8"/>
        <v>0</v>
      </c>
      <c r="L47" s="48">
        <f t="shared" si="9"/>
        <v>0</v>
      </c>
      <c r="M47" s="46">
        <f t="shared" si="10"/>
        <v>0</v>
      </c>
      <c r="N47" s="46">
        <f t="shared" si="11"/>
        <v>0</v>
      </c>
      <c r="O47" s="46">
        <f t="shared" si="12"/>
        <v>0</v>
      </c>
      <c r="P47" s="47">
        <f t="shared" si="13"/>
        <v>0</v>
      </c>
    </row>
    <row r="48" spans="1:23" ht="12.75" x14ac:dyDescent="0.2">
      <c r="A48" s="158" t="s">
        <v>134</v>
      </c>
      <c r="B48" s="38"/>
      <c r="C48" s="45" t="s">
        <v>129</v>
      </c>
      <c r="D48" s="24" t="s">
        <v>87</v>
      </c>
      <c r="E48" s="68">
        <v>3.7</v>
      </c>
      <c r="F48" s="69"/>
      <c r="G48" s="66"/>
      <c r="H48" s="46">
        <f t="shared" si="7"/>
        <v>0</v>
      </c>
      <c r="I48" s="66"/>
      <c r="J48" s="66"/>
      <c r="K48" s="47">
        <f t="shared" si="8"/>
        <v>0</v>
      </c>
      <c r="L48" s="48">
        <f t="shared" si="9"/>
        <v>0</v>
      </c>
      <c r="M48" s="46">
        <f t="shared" si="10"/>
        <v>0</v>
      </c>
      <c r="N48" s="46">
        <f t="shared" si="11"/>
        <v>0</v>
      </c>
      <c r="O48" s="46">
        <f t="shared" si="12"/>
        <v>0</v>
      </c>
      <c r="P48" s="47">
        <f t="shared" si="13"/>
        <v>0</v>
      </c>
    </row>
    <row r="49" spans="1:16" ht="12.75" x14ac:dyDescent="0.2">
      <c r="A49" s="158" t="s">
        <v>135</v>
      </c>
      <c r="B49" s="38"/>
      <c r="C49" s="45" t="s">
        <v>140</v>
      </c>
      <c r="D49" s="24" t="s">
        <v>87</v>
      </c>
      <c r="E49" s="68">
        <v>0.2</v>
      </c>
      <c r="F49" s="69"/>
      <c r="G49" s="66"/>
      <c r="H49" s="46">
        <f t="shared" si="7"/>
        <v>0</v>
      </c>
      <c r="I49" s="66"/>
      <c r="J49" s="66"/>
      <c r="K49" s="47">
        <f t="shared" si="8"/>
        <v>0</v>
      </c>
      <c r="L49" s="48">
        <f t="shared" si="9"/>
        <v>0</v>
      </c>
      <c r="M49" s="46">
        <f t="shared" si="10"/>
        <v>0</v>
      </c>
      <c r="N49" s="46">
        <f t="shared" si="11"/>
        <v>0</v>
      </c>
      <c r="O49" s="46">
        <f t="shared" si="12"/>
        <v>0</v>
      </c>
      <c r="P49" s="47">
        <f t="shared" si="13"/>
        <v>0</v>
      </c>
    </row>
    <row r="50" spans="1:16" ht="12.75" x14ac:dyDescent="0.2">
      <c r="A50" s="158" t="s">
        <v>136</v>
      </c>
      <c r="B50" s="38"/>
      <c r="C50" s="45" t="s">
        <v>143</v>
      </c>
      <c r="D50" s="24"/>
      <c r="E50" s="68"/>
      <c r="F50" s="69"/>
      <c r="G50" s="66"/>
      <c r="H50" s="46">
        <f t="shared" si="7"/>
        <v>0</v>
      </c>
      <c r="I50" s="66"/>
      <c r="J50" s="66"/>
      <c r="K50" s="47">
        <f t="shared" si="8"/>
        <v>0</v>
      </c>
      <c r="L50" s="48">
        <f t="shared" si="9"/>
        <v>0</v>
      </c>
      <c r="M50" s="46">
        <f t="shared" si="10"/>
        <v>0</v>
      </c>
      <c r="N50" s="46">
        <f t="shared" si="11"/>
        <v>0</v>
      </c>
      <c r="O50" s="46">
        <f t="shared" si="12"/>
        <v>0</v>
      </c>
      <c r="P50" s="47">
        <f t="shared" si="13"/>
        <v>0</v>
      </c>
    </row>
    <row r="51" spans="1:16" ht="12.75" x14ac:dyDescent="0.2">
      <c r="A51" s="158" t="s">
        <v>137</v>
      </c>
      <c r="B51" s="38"/>
      <c r="C51" s="45" t="s">
        <v>145</v>
      </c>
      <c r="D51" s="24" t="s">
        <v>87</v>
      </c>
      <c r="E51" s="68">
        <v>0.2</v>
      </c>
      <c r="F51" s="69"/>
      <c r="G51" s="66"/>
      <c r="H51" s="46">
        <f t="shared" si="7"/>
        <v>0</v>
      </c>
      <c r="I51" s="66"/>
      <c r="J51" s="66"/>
      <c r="K51" s="47">
        <f t="shared" si="8"/>
        <v>0</v>
      </c>
      <c r="L51" s="48">
        <f t="shared" si="9"/>
        <v>0</v>
      </c>
      <c r="M51" s="46">
        <f t="shared" si="10"/>
        <v>0</v>
      </c>
      <c r="N51" s="46">
        <f t="shared" si="11"/>
        <v>0</v>
      </c>
      <c r="O51" s="46">
        <f t="shared" si="12"/>
        <v>0</v>
      </c>
      <c r="P51" s="47">
        <f t="shared" si="13"/>
        <v>0</v>
      </c>
    </row>
    <row r="52" spans="1:16" ht="12.75" x14ac:dyDescent="0.2">
      <c r="A52" s="158" t="s">
        <v>138</v>
      </c>
      <c r="B52" s="38"/>
      <c r="C52" s="45" t="s">
        <v>147</v>
      </c>
      <c r="D52" s="24" t="s">
        <v>87</v>
      </c>
      <c r="E52" s="68">
        <v>0.31</v>
      </c>
      <c r="F52" s="69"/>
      <c r="G52" s="66"/>
      <c r="H52" s="46">
        <f t="shared" si="7"/>
        <v>0</v>
      </c>
      <c r="I52" s="66"/>
      <c r="J52" s="66"/>
      <c r="K52" s="47">
        <f t="shared" si="8"/>
        <v>0</v>
      </c>
      <c r="L52" s="48">
        <f t="shared" si="9"/>
        <v>0</v>
      </c>
      <c r="M52" s="46">
        <f t="shared" si="10"/>
        <v>0</v>
      </c>
      <c r="N52" s="46">
        <f t="shared" si="11"/>
        <v>0</v>
      </c>
      <c r="O52" s="46">
        <f t="shared" si="12"/>
        <v>0</v>
      </c>
      <c r="P52" s="47">
        <f t="shared" si="13"/>
        <v>0</v>
      </c>
    </row>
    <row r="53" spans="1:16" ht="12.75" x14ac:dyDescent="0.2">
      <c r="A53" s="158" t="s">
        <v>139</v>
      </c>
      <c r="B53" s="38"/>
      <c r="C53" s="45" t="s">
        <v>149</v>
      </c>
      <c r="D53" s="24" t="s">
        <v>87</v>
      </c>
      <c r="E53" s="68">
        <v>0.5</v>
      </c>
      <c r="F53" s="69"/>
      <c r="G53" s="66"/>
      <c r="H53" s="46">
        <f t="shared" si="7"/>
        <v>0</v>
      </c>
      <c r="I53" s="66"/>
      <c r="J53" s="66"/>
      <c r="K53" s="47">
        <f t="shared" si="8"/>
        <v>0</v>
      </c>
      <c r="L53" s="48">
        <f t="shared" si="9"/>
        <v>0</v>
      </c>
      <c r="M53" s="46">
        <f t="shared" si="10"/>
        <v>0</v>
      </c>
      <c r="N53" s="46">
        <f t="shared" si="11"/>
        <v>0</v>
      </c>
      <c r="O53" s="46">
        <f t="shared" si="12"/>
        <v>0</v>
      </c>
      <c r="P53" s="47">
        <f t="shared" si="13"/>
        <v>0</v>
      </c>
    </row>
    <row r="54" spans="1:16" ht="12.75" x14ac:dyDescent="0.2">
      <c r="A54" s="158" t="s">
        <v>141</v>
      </c>
      <c r="B54" s="38"/>
      <c r="C54" s="45" t="s">
        <v>121</v>
      </c>
      <c r="D54" s="24" t="s">
        <v>73</v>
      </c>
      <c r="E54" s="68">
        <v>26</v>
      </c>
      <c r="F54" s="69"/>
      <c r="G54" s="66"/>
      <c r="H54" s="46">
        <f t="shared" si="7"/>
        <v>0</v>
      </c>
      <c r="I54" s="66"/>
      <c r="J54" s="66"/>
      <c r="K54" s="47">
        <f t="shared" si="8"/>
        <v>0</v>
      </c>
      <c r="L54" s="48">
        <f t="shared" si="9"/>
        <v>0</v>
      </c>
      <c r="M54" s="46">
        <f t="shared" si="10"/>
        <v>0</v>
      </c>
      <c r="N54" s="46">
        <f t="shared" si="11"/>
        <v>0</v>
      </c>
      <c r="O54" s="46">
        <f t="shared" si="12"/>
        <v>0</v>
      </c>
      <c r="P54" s="47">
        <f t="shared" si="13"/>
        <v>0</v>
      </c>
    </row>
    <row r="55" spans="1:16" ht="12.75" x14ac:dyDescent="0.2">
      <c r="A55" s="158" t="s">
        <v>142</v>
      </c>
      <c r="B55" s="38"/>
      <c r="C55" s="45" t="s">
        <v>152</v>
      </c>
      <c r="D55" s="24" t="s">
        <v>73</v>
      </c>
      <c r="E55" s="68">
        <v>26</v>
      </c>
      <c r="F55" s="69"/>
      <c r="G55" s="66"/>
      <c r="H55" s="46">
        <f t="shared" si="7"/>
        <v>0</v>
      </c>
      <c r="I55" s="66"/>
      <c r="J55" s="66"/>
      <c r="K55" s="47">
        <f t="shared" si="8"/>
        <v>0</v>
      </c>
      <c r="L55" s="48">
        <f t="shared" si="9"/>
        <v>0</v>
      </c>
      <c r="M55" s="46">
        <f t="shared" si="10"/>
        <v>0</v>
      </c>
      <c r="N55" s="46">
        <f t="shared" si="11"/>
        <v>0</v>
      </c>
      <c r="O55" s="46">
        <f t="shared" si="12"/>
        <v>0</v>
      </c>
      <c r="P55" s="47">
        <f t="shared" si="13"/>
        <v>0</v>
      </c>
    </row>
    <row r="56" spans="1:16" ht="12.75" x14ac:dyDescent="0.2">
      <c r="A56" s="158" t="s">
        <v>144</v>
      </c>
      <c r="B56" s="38"/>
      <c r="C56" s="45" t="s">
        <v>154</v>
      </c>
      <c r="D56" s="24"/>
      <c r="E56" s="68"/>
      <c r="F56" s="69"/>
      <c r="G56" s="66"/>
      <c r="H56" s="46">
        <f t="shared" si="7"/>
        <v>0</v>
      </c>
      <c r="I56" s="66"/>
      <c r="J56" s="66"/>
      <c r="K56" s="47">
        <f t="shared" si="8"/>
        <v>0</v>
      </c>
      <c r="L56" s="48">
        <f t="shared" si="9"/>
        <v>0</v>
      </c>
      <c r="M56" s="46">
        <f t="shared" si="10"/>
        <v>0</v>
      </c>
      <c r="N56" s="46">
        <f t="shared" si="11"/>
        <v>0</v>
      </c>
      <c r="O56" s="46">
        <f t="shared" si="12"/>
        <v>0</v>
      </c>
      <c r="P56" s="47">
        <f t="shared" si="13"/>
        <v>0</v>
      </c>
    </row>
    <row r="57" spans="1:16" ht="12.75" x14ac:dyDescent="0.2">
      <c r="A57" s="158" t="s">
        <v>146</v>
      </c>
      <c r="B57" s="38"/>
      <c r="C57" s="45" t="s">
        <v>155</v>
      </c>
      <c r="D57" s="24" t="s">
        <v>87</v>
      </c>
      <c r="E57" s="68">
        <v>1.3</v>
      </c>
      <c r="F57" s="69"/>
      <c r="G57" s="66"/>
      <c r="H57" s="46">
        <f t="shared" si="7"/>
        <v>0</v>
      </c>
      <c r="I57" s="66"/>
      <c r="J57" s="66"/>
      <c r="K57" s="47">
        <f t="shared" si="8"/>
        <v>0</v>
      </c>
      <c r="L57" s="48">
        <f t="shared" si="9"/>
        <v>0</v>
      </c>
      <c r="M57" s="46">
        <f t="shared" si="10"/>
        <v>0</v>
      </c>
      <c r="N57" s="46">
        <f t="shared" si="11"/>
        <v>0</v>
      </c>
      <c r="O57" s="46">
        <f t="shared" si="12"/>
        <v>0</v>
      </c>
      <c r="P57" s="47">
        <f t="shared" si="13"/>
        <v>0</v>
      </c>
    </row>
    <row r="58" spans="1:16" ht="12.75" x14ac:dyDescent="0.2">
      <c r="A58" s="158" t="s">
        <v>148</v>
      </c>
      <c r="B58" s="38"/>
      <c r="C58" s="45" t="s">
        <v>156</v>
      </c>
      <c r="D58" s="24" t="s">
        <v>87</v>
      </c>
      <c r="E58" s="68">
        <v>0.06</v>
      </c>
      <c r="F58" s="69"/>
      <c r="G58" s="66"/>
      <c r="H58" s="46">
        <f t="shared" si="7"/>
        <v>0</v>
      </c>
      <c r="I58" s="66"/>
      <c r="J58" s="66"/>
      <c r="K58" s="47">
        <f t="shared" si="8"/>
        <v>0</v>
      </c>
      <c r="L58" s="48">
        <f t="shared" si="9"/>
        <v>0</v>
      </c>
      <c r="M58" s="46">
        <f t="shared" si="10"/>
        <v>0</v>
      </c>
      <c r="N58" s="46">
        <f t="shared" si="11"/>
        <v>0</v>
      </c>
      <c r="O58" s="46">
        <f t="shared" si="12"/>
        <v>0</v>
      </c>
      <c r="P58" s="47">
        <f t="shared" si="13"/>
        <v>0</v>
      </c>
    </row>
    <row r="59" spans="1:16" ht="12.75" x14ac:dyDescent="0.2">
      <c r="A59" s="158" t="s">
        <v>150</v>
      </c>
      <c r="B59" s="38"/>
      <c r="C59" s="45" t="s">
        <v>157</v>
      </c>
      <c r="D59" s="24" t="s">
        <v>87</v>
      </c>
      <c r="E59" s="68">
        <v>0.4</v>
      </c>
      <c r="F59" s="69"/>
      <c r="G59" s="66"/>
      <c r="H59" s="46">
        <f t="shared" si="7"/>
        <v>0</v>
      </c>
      <c r="I59" s="66"/>
      <c r="J59" s="66"/>
      <c r="K59" s="47">
        <f t="shared" si="8"/>
        <v>0</v>
      </c>
      <c r="L59" s="48">
        <f t="shared" si="9"/>
        <v>0</v>
      </c>
      <c r="M59" s="46">
        <f t="shared" si="10"/>
        <v>0</v>
      </c>
      <c r="N59" s="46">
        <f t="shared" si="11"/>
        <v>0</v>
      </c>
      <c r="O59" s="46">
        <f t="shared" si="12"/>
        <v>0</v>
      </c>
      <c r="P59" s="47">
        <f t="shared" si="13"/>
        <v>0</v>
      </c>
    </row>
    <row r="60" spans="1:16" ht="22.5" x14ac:dyDescent="0.2">
      <c r="A60" s="158" t="s">
        <v>151</v>
      </c>
      <c r="B60" s="38"/>
      <c r="C60" s="45" t="s">
        <v>158</v>
      </c>
      <c r="D60" s="24" t="s">
        <v>73</v>
      </c>
      <c r="E60" s="68">
        <v>4</v>
      </c>
      <c r="F60" s="69"/>
      <c r="G60" s="66"/>
      <c r="H60" s="46">
        <f t="shared" si="7"/>
        <v>0</v>
      </c>
      <c r="I60" s="66"/>
      <c r="J60" s="66"/>
      <c r="K60" s="47">
        <f t="shared" si="8"/>
        <v>0</v>
      </c>
      <c r="L60" s="48">
        <f t="shared" si="9"/>
        <v>0</v>
      </c>
      <c r="M60" s="46">
        <f t="shared" si="10"/>
        <v>0</v>
      </c>
      <c r="N60" s="46">
        <f t="shared" si="11"/>
        <v>0</v>
      </c>
      <c r="O60" s="46">
        <f t="shared" si="12"/>
        <v>0</v>
      </c>
      <c r="P60" s="47">
        <f t="shared" si="13"/>
        <v>0</v>
      </c>
    </row>
    <row r="61" spans="1:16" ht="12.75" x14ac:dyDescent="0.2">
      <c r="A61" s="158" t="s">
        <v>153</v>
      </c>
      <c r="B61" s="38"/>
      <c r="C61" s="45" t="s">
        <v>121</v>
      </c>
      <c r="D61" s="24" t="s">
        <v>73</v>
      </c>
      <c r="E61" s="68">
        <v>100</v>
      </c>
      <c r="F61" s="69"/>
      <c r="G61" s="66"/>
      <c r="H61" s="46">
        <f t="shared" si="7"/>
        <v>0</v>
      </c>
      <c r="I61" s="66"/>
      <c r="J61" s="66"/>
      <c r="K61" s="47">
        <f t="shared" si="8"/>
        <v>0</v>
      </c>
      <c r="L61" s="48">
        <f t="shared" si="9"/>
        <v>0</v>
      </c>
      <c r="M61" s="46">
        <f t="shared" si="10"/>
        <v>0</v>
      </c>
      <c r="N61" s="46">
        <f t="shared" si="11"/>
        <v>0</v>
      </c>
      <c r="O61" s="46">
        <f t="shared" si="12"/>
        <v>0</v>
      </c>
      <c r="P61" s="47">
        <f t="shared" si="13"/>
        <v>0</v>
      </c>
    </row>
    <row r="62" spans="1:16" ht="12.75" x14ac:dyDescent="0.2">
      <c r="A62" s="158" t="s">
        <v>648</v>
      </c>
      <c r="B62" s="38"/>
      <c r="C62" s="45" t="s">
        <v>160</v>
      </c>
      <c r="D62" s="24"/>
      <c r="E62" s="68"/>
      <c r="F62" s="69"/>
      <c r="G62" s="66"/>
      <c r="H62" s="46">
        <f t="shared" si="7"/>
        <v>0</v>
      </c>
      <c r="I62" s="66"/>
      <c r="J62" s="66"/>
      <c r="K62" s="47">
        <f t="shared" si="8"/>
        <v>0</v>
      </c>
      <c r="L62" s="48">
        <f t="shared" si="9"/>
        <v>0</v>
      </c>
      <c r="M62" s="46">
        <f t="shared" si="10"/>
        <v>0</v>
      </c>
      <c r="N62" s="46">
        <f t="shared" si="11"/>
        <v>0</v>
      </c>
      <c r="O62" s="46">
        <f t="shared" si="12"/>
        <v>0</v>
      </c>
      <c r="P62" s="47">
        <f t="shared" si="13"/>
        <v>0</v>
      </c>
    </row>
    <row r="63" spans="1:16" ht="12.75" x14ac:dyDescent="0.2">
      <c r="A63" s="158" t="s">
        <v>649</v>
      </c>
      <c r="B63" s="38"/>
      <c r="C63" s="45" t="s">
        <v>162</v>
      </c>
      <c r="D63" s="24" t="s">
        <v>87</v>
      </c>
      <c r="E63" s="68">
        <v>2.5</v>
      </c>
      <c r="F63" s="69"/>
      <c r="G63" s="66"/>
      <c r="H63" s="46">
        <f t="shared" si="7"/>
        <v>0</v>
      </c>
      <c r="I63" s="66"/>
      <c r="J63" s="66"/>
      <c r="K63" s="47">
        <f t="shared" si="8"/>
        <v>0</v>
      </c>
      <c r="L63" s="48">
        <f t="shared" si="9"/>
        <v>0</v>
      </c>
      <c r="M63" s="46">
        <f t="shared" si="10"/>
        <v>0</v>
      </c>
      <c r="N63" s="46">
        <f t="shared" si="11"/>
        <v>0</v>
      </c>
      <c r="O63" s="46">
        <f t="shared" si="12"/>
        <v>0</v>
      </c>
      <c r="P63" s="47">
        <f t="shared" si="13"/>
        <v>0</v>
      </c>
    </row>
    <row r="64" spans="1:16" ht="12.75" x14ac:dyDescent="0.2">
      <c r="A64" s="158" t="s">
        <v>650</v>
      </c>
      <c r="B64" s="38"/>
      <c r="C64" s="45" t="s">
        <v>164</v>
      </c>
      <c r="D64" s="24" t="s">
        <v>87</v>
      </c>
      <c r="E64" s="68">
        <v>1.6</v>
      </c>
      <c r="F64" s="69"/>
      <c r="G64" s="66"/>
      <c r="H64" s="46">
        <f t="shared" si="7"/>
        <v>0</v>
      </c>
      <c r="I64" s="66"/>
      <c r="J64" s="66"/>
      <c r="K64" s="47">
        <f t="shared" si="8"/>
        <v>0</v>
      </c>
      <c r="L64" s="48">
        <f t="shared" si="9"/>
        <v>0</v>
      </c>
      <c r="M64" s="46">
        <f t="shared" si="10"/>
        <v>0</v>
      </c>
      <c r="N64" s="46">
        <f t="shared" si="11"/>
        <v>0</v>
      </c>
      <c r="O64" s="46">
        <f t="shared" si="12"/>
        <v>0</v>
      </c>
      <c r="P64" s="47">
        <f t="shared" si="13"/>
        <v>0</v>
      </c>
    </row>
    <row r="65" spans="1:18" ht="22.5" x14ac:dyDescent="0.2">
      <c r="A65" s="158" t="s">
        <v>651</v>
      </c>
      <c r="B65" s="38"/>
      <c r="C65" s="45" t="s">
        <v>166</v>
      </c>
      <c r="D65" s="24" t="s">
        <v>73</v>
      </c>
      <c r="E65" s="68">
        <v>6</v>
      </c>
      <c r="F65" s="69"/>
      <c r="G65" s="66"/>
      <c r="H65" s="46">
        <f t="shared" si="7"/>
        <v>0</v>
      </c>
      <c r="I65" s="66"/>
      <c r="J65" s="66"/>
      <c r="K65" s="47">
        <f t="shared" si="8"/>
        <v>0</v>
      </c>
      <c r="L65" s="48">
        <f t="shared" si="9"/>
        <v>0</v>
      </c>
      <c r="M65" s="46">
        <f t="shared" si="10"/>
        <v>0</v>
      </c>
      <c r="N65" s="46">
        <f t="shared" si="11"/>
        <v>0</v>
      </c>
      <c r="O65" s="46">
        <f t="shared" si="12"/>
        <v>0</v>
      </c>
      <c r="P65" s="47">
        <f t="shared" si="13"/>
        <v>0</v>
      </c>
    </row>
    <row r="66" spans="1:18" ht="12.75" x14ac:dyDescent="0.2">
      <c r="A66" s="158" t="s">
        <v>652</v>
      </c>
      <c r="B66" s="38"/>
      <c r="C66" s="45" t="s">
        <v>168</v>
      </c>
      <c r="D66" s="24" t="s">
        <v>87</v>
      </c>
      <c r="E66" s="68">
        <v>0.25</v>
      </c>
      <c r="F66" s="69"/>
      <c r="G66" s="66"/>
      <c r="H66" s="46">
        <f t="shared" si="7"/>
        <v>0</v>
      </c>
      <c r="I66" s="66"/>
      <c r="J66" s="66"/>
      <c r="K66" s="47">
        <f t="shared" si="8"/>
        <v>0</v>
      </c>
      <c r="L66" s="48">
        <f t="shared" si="9"/>
        <v>0</v>
      </c>
      <c r="M66" s="46">
        <f t="shared" si="10"/>
        <v>0</v>
      </c>
      <c r="N66" s="46">
        <f t="shared" si="11"/>
        <v>0</v>
      </c>
      <c r="O66" s="46">
        <f t="shared" si="12"/>
        <v>0</v>
      </c>
      <c r="P66" s="47">
        <f t="shared" si="13"/>
        <v>0</v>
      </c>
    </row>
    <row r="67" spans="1:18" ht="12.75" x14ac:dyDescent="0.2">
      <c r="A67" s="158" t="s">
        <v>653</v>
      </c>
      <c r="B67" s="38"/>
      <c r="C67" s="45" t="s">
        <v>171</v>
      </c>
      <c r="D67" s="24"/>
      <c r="E67" s="68"/>
      <c r="F67" s="69"/>
      <c r="G67" s="66"/>
      <c r="H67" s="46">
        <f t="shared" si="7"/>
        <v>0</v>
      </c>
      <c r="I67" s="66"/>
      <c r="J67" s="66"/>
      <c r="K67" s="47">
        <f t="shared" si="8"/>
        <v>0</v>
      </c>
      <c r="L67" s="48">
        <f t="shared" si="9"/>
        <v>0</v>
      </c>
      <c r="M67" s="46">
        <f t="shared" si="10"/>
        <v>0</v>
      </c>
      <c r="N67" s="46">
        <f t="shared" si="11"/>
        <v>0</v>
      </c>
      <c r="O67" s="46">
        <f t="shared" si="12"/>
        <v>0</v>
      </c>
      <c r="P67" s="47">
        <f t="shared" si="13"/>
        <v>0</v>
      </c>
    </row>
    <row r="68" spans="1:18" ht="12.75" x14ac:dyDescent="0.2">
      <c r="A68" s="158" t="s">
        <v>654</v>
      </c>
      <c r="B68" s="38"/>
      <c r="C68" s="45" t="s">
        <v>173</v>
      </c>
      <c r="D68" s="24" t="s">
        <v>70</v>
      </c>
      <c r="E68" s="68">
        <v>20</v>
      </c>
      <c r="F68" s="69"/>
      <c r="G68" s="66"/>
      <c r="H68" s="46">
        <f t="shared" si="7"/>
        <v>0</v>
      </c>
      <c r="I68" s="66"/>
      <c r="J68" s="66"/>
      <c r="K68" s="47">
        <f t="shared" si="8"/>
        <v>0</v>
      </c>
      <c r="L68" s="48">
        <f t="shared" si="9"/>
        <v>0</v>
      </c>
      <c r="M68" s="46">
        <f t="shared" si="10"/>
        <v>0</v>
      </c>
      <c r="N68" s="46">
        <f t="shared" si="11"/>
        <v>0</v>
      </c>
      <c r="O68" s="46">
        <f t="shared" si="12"/>
        <v>0</v>
      </c>
      <c r="P68" s="47">
        <f t="shared" si="13"/>
        <v>0</v>
      </c>
    </row>
    <row r="69" spans="1:18" ht="12.75" x14ac:dyDescent="0.2">
      <c r="A69" s="158" t="s">
        <v>159</v>
      </c>
      <c r="B69" s="38"/>
      <c r="C69" s="45" t="s">
        <v>175</v>
      </c>
      <c r="D69" s="24" t="s">
        <v>87</v>
      </c>
      <c r="E69" s="68">
        <v>0.25</v>
      </c>
      <c r="F69" s="69"/>
      <c r="G69" s="66"/>
      <c r="H69" s="46">
        <f t="shared" si="7"/>
        <v>0</v>
      </c>
      <c r="I69" s="66"/>
      <c r="J69" s="66"/>
      <c r="K69" s="47">
        <f t="shared" si="8"/>
        <v>0</v>
      </c>
      <c r="L69" s="48">
        <f t="shared" si="9"/>
        <v>0</v>
      </c>
      <c r="M69" s="46">
        <f t="shared" si="10"/>
        <v>0</v>
      </c>
      <c r="N69" s="46">
        <f t="shared" si="11"/>
        <v>0</v>
      </c>
      <c r="O69" s="46">
        <f t="shared" si="12"/>
        <v>0</v>
      </c>
      <c r="P69" s="47">
        <f t="shared" si="13"/>
        <v>0</v>
      </c>
    </row>
    <row r="70" spans="1:18" ht="12.75" x14ac:dyDescent="0.2">
      <c r="A70" s="158" t="s">
        <v>161</v>
      </c>
      <c r="B70" s="38"/>
      <c r="C70" s="45" t="s">
        <v>177</v>
      </c>
      <c r="D70" s="24" t="s">
        <v>87</v>
      </c>
      <c r="E70" s="68">
        <v>1.6</v>
      </c>
      <c r="F70" s="69"/>
      <c r="G70" s="66"/>
      <c r="H70" s="46">
        <f t="shared" si="7"/>
        <v>0</v>
      </c>
      <c r="I70" s="66"/>
      <c r="J70" s="66"/>
      <c r="K70" s="47">
        <f t="shared" si="8"/>
        <v>0</v>
      </c>
      <c r="L70" s="48">
        <f t="shared" si="9"/>
        <v>0</v>
      </c>
      <c r="M70" s="46">
        <f t="shared" si="10"/>
        <v>0</v>
      </c>
      <c r="N70" s="46">
        <f t="shared" si="11"/>
        <v>0</v>
      </c>
      <c r="O70" s="46">
        <f t="shared" si="12"/>
        <v>0</v>
      </c>
      <c r="P70" s="47">
        <f t="shared" si="13"/>
        <v>0</v>
      </c>
    </row>
    <row r="71" spans="1:18" ht="12.75" x14ac:dyDescent="0.2">
      <c r="A71" s="158" t="s">
        <v>163</v>
      </c>
      <c r="B71" s="38"/>
      <c r="C71" s="45" t="s">
        <v>121</v>
      </c>
      <c r="D71" s="24" t="s">
        <v>73</v>
      </c>
      <c r="E71" s="68">
        <v>24</v>
      </c>
      <c r="F71" s="69"/>
      <c r="G71" s="66"/>
      <c r="H71" s="46">
        <f t="shared" ref="H71:H84" si="14">ROUND(F71*G71,2)</f>
        <v>0</v>
      </c>
      <c r="I71" s="66"/>
      <c r="J71" s="66"/>
      <c r="K71" s="47">
        <f t="shared" ref="K71:K84" si="15">SUM(H71:J71)</f>
        <v>0</v>
      </c>
      <c r="L71" s="48">
        <f t="shared" ref="L71:L84" si="16">ROUND(E71*F71,2)</f>
        <v>0</v>
      </c>
      <c r="M71" s="46">
        <f t="shared" ref="M71:M84" si="17">ROUND(H71*E71,2)</f>
        <v>0</v>
      </c>
      <c r="N71" s="46">
        <f t="shared" ref="N71:N84" si="18">ROUND(I71*E71,2)</f>
        <v>0</v>
      </c>
      <c r="O71" s="46">
        <f t="shared" ref="O71:O84" si="19">ROUND(J71*E71,2)</f>
        <v>0</v>
      </c>
      <c r="P71" s="47">
        <f t="shared" ref="P71:P84" si="20">SUM(M71:O71)</f>
        <v>0</v>
      </c>
    </row>
    <row r="72" spans="1:18" ht="12.75" x14ac:dyDescent="0.2">
      <c r="A72" s="158" t="s">
        <v>165</v>
      </c>
      <c r="B72" s="38"/>
      <c r="C72" s="45" t="s">
        <v>181</v>
      </c>
      <c r="D72" s="24"/>
      <c r="E72" s="68"/>
      <c r="F72" s="69"/>
      <c r="G72" s="66"/>
      <c r="H72" s="46">
        <f t="shared" si="14"/>
        <v>0</v>
      </c>
      <c r="I72" s="66"/>
      <c r="J72" s="66"/>
      <c r="K72" s="47">
        <f t="shared" si="15"/>
        <v>0</v>
      </c>
      <c r="L72" s="48">
        <f t="shared" si="16"/>
        <v>0</v>
      </c>
      <c r="M72" s="46">
        <f t="shared" si="17"/>
        <v>0</v>
      </c>
      <c r="N72" s="46">
        <f t="shared" si="18"/>
        <v>0</v>
      </c>
      <c r="O72" s="46">
        <f t="shared" si="19"/>
        <v>0</v>
      </c>
      <c r="P72" s="47">
        <f t="shared" si="20"/>
        <v>0</v>
      </c>
    </row>
    <row r="73" spans="1:18" ht="12.75" x14ac:dyDescent="0.2">
      <c r="A73" s="158" t="s">
        <v>167</v>
      </c>
      <c r="B73" s="38"/>
      <c r="C73" s="45" t="s">
        <v>173</v>
      </c>
      <c r="D73" s="24" t="s">
        <v>70</v>
      </c>
      <c r="E73" s="68">
        <v>15</v>
      </c>
      <c r="F73" s="69"/>
      <c r="G73" s="66"/>
      <c r="H73" s="46">
        <f t="shared" si="14"/>
        <v>0</v>
      </c>
      <c r="I73" s="66"/>
      <c r="J73" s="66"/>
      <c r="K73" s="47">
        <f t="shared" si="15"/>
        <v>0</v>
      </c>
      <c r="L73" s="48">
        <f t="shared" si="16"/>
        <v>0</v>
      </c>
      <c r="M73" s="46">
        <f t="shared" si="17"/>
        <v>0</v>
      </c>
      <c r="N73" s="46">
        <f t="shared" si="18"/>
        <v>0</v>
      </c>
      <c r="O73" s="46">
        <f t="shared" si="19"/>
        <v>0</v>
      </c>
      <c r="P73" s="47">
        <f t="shared" si="20"/>
        <v>0</v>
      </c>
    </row>
    <row r="74" spans="1:18" ht="12.75" x14ac:dyDescent="0.2">
      <c r="A74" s="158" t="s">
        <v>169</v>
      </c>
      <c r="B74" s="38"/>
      <c r="C74" s="45" t="s">
        <v>184</v>
      </c>
      <c r="D74" s="24" t="s">
        <v>73</v>
      </c>
      <c r="E74" s="68">
        <v>6</v>
      </c>
      <c r="F74" s="69"/>
      <c r="G74" s="66"/>
      <c r="H74" s="46">
        <f t="shared" si="14"/>
        <v>0</v>
      </c>
      <c r="I74" s="66"/>
      <c r="J74" s="66"/>
      <c r="K74" s="47">
        <f t="shared" si="15"/>
        <v>0</v>
      </c>
      <c r="L74" s="48">
        <f t="shared" si="16"/>
        <v>0</v>
      </c>
      <c r="M74" s="46">
        <f t="shared" si="17"/>
        <v>0</v>
      </c>
      <c r="N74" s="46">
        <f t="shared" si="18"/>
        <v>0</v>
      </c>
      <c r="O74" s="46">
        <f t="shared" si="19"/>
        <v>0</v>
      </c>
      <c r="P74" s="47">
        <f t="shared" si="20"/>
        <v>0</v>
      </c>
    </row>
    <row r="75" spans="1:18" ht="12.75" x14ac:dyDescent="0.2">
      <c r="A75" s="158" t="s">
        <v>170</v>
      </c>
      <c r="B75" s="38"/>
      <c r="C75" s="45" t="s">
        <v>186</v>
      </c>
      <c r="D75" s="24" t="s">
        <v>87</v>
      </c>
      <c r="E75" s="68">
        <v>0.22</v>
      </c>
      <c r="F75" s="69"/>
      <c r="G75" s="66"/>
      <c r="H75" s="46">
        <f t="shared" si="14"/>
        <v>0</v>
      </c>
      <c r="I75" s="66"/>
      <c r="J75" s="66"/>
      <c r="K75" s="47">
        <f t="shared" si="15"/>
        <v>0</v>
      </c>
      <c r="L75" s="48">
        <f t="shared" si="16"/>
        <v>0</v>
      </c>
      <c r="M75" s="46">
        <f t="shared" si="17"/>
        <v>0</v>
      </c>
      <c r="N75" s="46">
        <f t="shared" si="18"/>
        <v>0</v>
      </c>
      <c r="O75" s="46">
        <f t="shared" si="19"/>
        <v>0</v>
      </c>
      <c r="P75" s="47">
        <f t="shared" si="20"/>
        <v>0</v>
      </c>
    </row>
    <row r="76" spans="1:18" ht="22.5" x14ac:dyDescent="0.2">
      <c r="A76" s="158" t="s">
        <v>172</v>
      </c>
      <c r="B76" s="38"/>
      <c r="C76" s="45" t="s">
        <v>187</v>
      </c>
      <c r="D76" s="24" t="s">
        <v>87</v>
      </c>
      <c r="E76" s="68">
        <v>1.8</v>
      </c>
      <c r="F76" s="69"/>
      <c r="G76" s="66"/>
      <c r="H76" s="46">
        <f t="shared" si="14"/>
        <v>0</v>
      </c>
      <c r="I76" s="66"/>
      <c r="J76" s="66"/>
      <c r="K76" s="47">
        <f t="shared" si="15"/>
        <v>0</v>
      </c>
      <c r="L76" s="48">
        <f t="shared" si="16"/>
        <v>0</v>
      </c>
      <c r="M76" s="46">
        <f t="shared" si="17"/>
        <v>0</v>
      </c>
      <c r="N76" s="46">
        <f t="shared" si="18"/>
        <v>0</v>
      </c>
      <c r="O76" s="46">
        <f t="shared" si="19"/>
        <v>0</v>
      </c>
      <c r="P76" s="47">
        <f t="shared" si="20"/>
        <v>0</v>
      </c>
    </row>
    <row r="77" spans="1:18" ht="12.75" x14ac:dyDescent="0.2">
      <c r="A77" s="158" t="s">
        <v>174</v>
      </c>
      <c r="B77" s="38"/>
      <c r="C77" s="45" t="s">
        <v>121</v>
      </c>
      <c r="D77" s="24" t="s">
        <v>73</v>
      </c>
      <c r="E77" s="68">
        <v>24</v>
      </c>
      <c r="F77" s="69"/>
      <c r="G77" s="66"/>
      <c r="H77" s="46">
        <f t="shared" si="14"/>
        <v>0</v>
      </c>
      <c r="I77" s="66"/>
      <c r="J77" s="66"/>
      <c r="K77" s="47">
        <f t="shared" si="15"/>
        <v>0</v>
      </c>
      <c r="L77" s="48">
        <f t="shared" si="16"/>
        <v>0</v>
      </c>
      <c r="M77" s="46">
        <f t="shared" si="17"/>
        <v>0</v>
      </c>
      <c r="N77" s="46">
        <f t="shared" si="18"/>
        <v>0</v>
      </c>
      <c r="O77" s="46">
        <f t="shared" si="19"/>
        <v>0</v>
      </c>
      <c r="P77" s="47">
        <f t="shared" si="20"/>
        <v>0</v>
      </c>
    </row>
    <row r="78" spans="1:18" ht="12.75" x14ac:dyDescent="0.2">
      <c r="A78" s="158" t="s">
        <v>176</v>
      </c>
      <c r="B78" s="38"/>
      <c r="C78" s="45" t="s">
        <v>188</v>
      </c>
      <c r="D78" s="24"/>
      <c r="E78" s="68"/>
      <c r="F78" s="69"/>
      <c r="G78" s="66"/>
      <c r="H78" s="46">
        <f t="shared" si="14"/>
        <v>0</v>
      </c>
      <c r="I78" s="66"/>
      <c r="J78" s="66"/>
      <c r="K78" s="47">
        <f t="shared" si="15"/>
        <v>0</v>
      </c>
      <c r="L78" s="48">
        <f t="shared" si="16"/>
        <v>0</v>
      </c>
      <c r="M78" s="46">
        <f t="shared" si="17"/>
        <v>0</v>
      </c>
      <c r="N78" s="46">
        <f t="shared" si="18"/>
        <v>0</v>
      </c>
      <c r="O78" s="46">
        <f t="shared" si="19"/>
        <v>0</v>
      </c>
      <c r="P78" s="47">
        <f t="shared" si="20"/>
        <v>0</v>
      </c>
    </row>
    <row r="79" spans="1:18" ht="12.75" x14ac:dyDescent="0.2">
      <c r="A79" s="158" t="s">
        <v>178</v>
      </c>
      <c r="B79" s="38"/>
      <c r="C79" s="45" t="s">
        <v>189</v>
      </c>
      <c r="D79" s="24" t="s">
        <v>70</v>
      </c>
      <c r="E79" s="68">
        <v>0.7400000000000001</v>
      </c>
      <c r="F79" s="69"/>
      <c r="G79" s="66"/>
      <c r="H79" s="46">
        <f t="shared" si="14"/>
        <v>0</v>
      </c>
      <c r="I79" s="66"/>
      <c r="J79" s="66"/>
      <c r="K79" s="47">
        <f t="shared" si="15"/>
        <v>0</v>
      </c>
      <c r="L79" s="48">
        <f t="shared" si="16"/>
        <v>0</v>
      </c>
      <c r="M79" s="46">
        <f t="shared" si="17"/>
        <v>0</v>
      </c>
      <c r="N79" s="46">
        <f t="shared" si="18"/>
        <v>0</v>
      </c>
      <c r="O79" s="46">
        <f t="shared" si="19"/>
        <v>0</v>
      </c>
      <c r="P79" s="47">
        <f t="shared" si="20"/>
        <v>0</v>
      </c>
      <c r="R79" s="21"/>
    </row>
    <row r="80" spans="1:18" ht="12.75" x14ac:dyDescent="0.2">
      <c r="A80" s="158" t="s">
        <v>179</v>
      </c>
      <c r="B80" s="38"/>
      <c r="C80" s="45" t="s">
        <v>190</v>
      </c>
      <c r="D80" s="24" t="s">
        <v>87</v>
      </c>
      <c r="E80" s="68">
        <v>0.25</v>
      </c>
      <c r="F80" s="69"/>
      <c r="G80" s="66"/>
      <c r="H80" s="46">
        <f t="shared" si="14"/>
        <v>0</v>
      </c>
      <c r="I80" s="66"/>
      <c r="J80" s="66"/>
      <c r="K80" s="47">
        <f t="shared" si="15"/>
        <v>0</v>
      </c>
      <c r="L80" s="48">
        <f t="shared" si="16"/>
        <v>0</v>
      </c>
      <c r="M80" s="46">
        <f t="shared" si="17"/>
        <v>0</v>
      </c>
      <c r="N80" s="46">
        <f t="shared" si="18"/>
        <v>0</v>
      </c>
      <c r="O80" s="46">
        <f t="shared" si="19"/>
        <v>0</v>
      </c>
      <c r="P80" s="47">
        <f t="shared" si="20"/>
        <v>0</v>
      </c>
    </row>
    <row r="81" spans="1:18" ht="12.75" x14ac:dyDescent="0.2">
      <c r="A81" s="158" t="s">
        <v>180</v>
      </c>
      <c r="B81" s="38"/>
      <c r="C81" s="45" t="s">
        <v>191</v>
      </c>
      <c r="D81" s="24" t="s">
        <v>87</v>
      </c>
      <c r="E81" s="68">
        <v>7.0000000000000007E-2</v>
      </c>
      <c r="F81" s="69"/>
      <c r="G81" s="66"/>
      <c r="H81" s="46">
        <f t="shared" si="14"/>
        <v>0</v>
      </c>
      <c r="I81" s="66"/>
      <c r="J81" s="66"/>
      <c r="K81" s="47">
        <f t="shared" si="15"/>
        <v>0</v>
      </c>
      <c r="L81" s="48">
        <f t="shared" si="16"/>
        <v>0</v>
      </c>
      <c r="M81" s="46">
        <f t="shared" si="17"/>
        <v>0</v>
      </c>
      <c r="N81" s="46">
        <f t="shared" si="18"/>
        <v>0</v>
      </c>
      <c r="O81" s="46">
        <f t="shared" si="19"/>
        <v>0</v>
      </c>
      <c r="P81" s="47">
        <f t="shared" si="20"/>
        <v>0</v>
      </c>
      <c r="R81" s="21"/>
    </row>
    <row r="82" spans="1:18" ht="12.75" x14ac:dyDescent="0.2">
      <c r="A82" s="158" t="s">
        <v>182</v>
      </c>
      <c r="B82" s="38"/>
      <c r="C82" s="45" t="s">
        <v>145</v>
      </c>
      <c r="D82" s="24" t="s">
        <v>87</v>
      </c>
      <c r="E82" s="68">
        <v>0.05</v>
      </c>
      <c r="F82" s="69"/>
      <c r="G82" s="66"/>
      <c r="H82" s="46">
        <f t="shared" si="14"/>
        <v>0</v>
      </c>
      <c r="I82" s="66"/>
      <c r="J82" s="66"/>
      <c r="K82" s="47">
        <f t="shared" si="15"/>
        <v>0</v>
      </c>
      <c r="L82" s="48">
        <f t="shared" si="16"/>
        <v>0</v>
      </c>
      <c r="M82" s="46">
        <f t="shared" si="17"/>
        <v>0</v>
      </c>
      <c r="N82" s="46">
        <f t="shared" si="18"/>
        <v>0</v>
      </c>
      <c r="O82" s="46">
        <f t="shared" si="19"/>
        <v>0</v>
      </c>
      <c r="P82" s="47">
        <f t="shared" si="20"/>
        <v>0</v>
      </c>
      <c r="R82" s="21"/>
    </row>
    <row r="83" spans="1:18" ht="12.75" x14ac:dyDescent="0.2">
      <c r="A83" s="158" t="s">
        <v>183</v>
      </c>
      <c r="B83" s="38"/>
      <c r="C83" s="45" t="s">
        <v>192</v>
      </c>
      <c r="D83" s="24" t="s">
        <v>76</v>
      </c>
      <c r="E83" s="68">
        <v>3</v>
      </c>
      <c r="F83" s="69"/>
      <c r="G83" s="66"/>
      <c r="H83" s="46">
        <f t="shared" si="14"/>
        <v>0</v>
      </c>
      <c r="I83" s="66"/>
      <c r="J83" s="66"/>
      <c r="K83" s="47">
        <f t="shared" si="15"/>
        <v>0</v>
      </c>
      <c r="L83" s="48">
        <f t="shared" si="16"/>
        <v>0</v>
      </c>
      <c r="M83" s="46">
        <f t="shared" si="17"/>
        <v>0</v>
      </c>
      <c r="N83" s="46">
        <f t="shared" si="18"/>
        <v>0</v>
      </c>
      <c r="O83" s="46">
        <f t="shared" si="19"/>
        <v>0</v>
      </c>
      <c r="P83" s="47">
        <f t="shared" si="20"/>
        <v>0</v>
      </c>
    </row>
    <row r="84" spans="1:18" ht="13.5" thickBot="1" x14ac:dyDescent="0.25">
      <c r="A84" s="158" t="s">
        <v>185</v>
      </c>
      <c r="B84" s="38"/>
      <c r="C84" s="45" t="s">
        <v>121</v>
      </c>
      <c r="D84" s="24" t="s">
        <v>73</v>
      </c>
      <c r="E84" s="68">
        <v>10</v>
      </c>
      <c r="F84" s="69"/>
      <c r="G84" s="66"/>
      <c r="H84" s="46">
        <f t="shared" si="14"/>
        <v>0</v>
      </c>
      <c r="I84" s="66"/>
      <c r="J84" s="66"/>
      <c r="K84" s="47">
        <f t="shared" si="15"/>
        <v>0</v>
      </c>
      <c r="L84" s="48">
        <f t="shared" si="16"/>
        <v>0</v>
      </c>
      <c r="M84" s="46">
        <f t="shared" si="17"/>
        <v>0</v>
      </c>
      <c r="N84" s="46">
        <f t="shared" si="18"/>
        <v>0</v>
      </c>
      <c r="O84" s="46">
        <f t="shared" si="19"/>
        <v>0</v>
      </c>
      <c r="P84" s="47">
        <f t="shared" si="20"/>
        <v>0</v>
      </c>
    </row>
    <row r="85" spans="1:18" ht="12" thickBot="1" x14ac:dyDescent="0.25">
      <c r="A85" s="252" t="s">
        <v>662</v>
      </c>
      <c r="B85" s="253"/>
      <c r="C85" s="253"/>
      <c r="D85" s="253"/>
      <c r="E85" s="253"/>
      <c r="F85" s="253"/>
      <c r="G85" s="253"/>
      <c r="H85" s="253"/>
      <c r="I85" s="253"/>
      <c r="J85" s="253"/>
      <c r="K85" s="254"/>
      <c r="L85" s="70">
        <f>SUM(L14:L84)</f>
        <v>0</v>
      </c>
      <c r="M85" s="71">
        <f>SUM(M14:M84)</f>
        <v>0</v>
      </c>
      <c r="N85" s="71">
        <f>SUM(N14:N84)</f>
        <v>0</v>
      </c>
      <c r="O85" s="71">
        <f>SUM(O14:O84)</f>
        <v>0</v>
      </c>
      <c r="P85" s="72">
        <f>SUM(P14:P84)</f>
        <v>0</v>
      </c>
    </row>
    <row r="86" spans="1:18" x14ac:dyDescent="0.2">
      <c r="A86" s="153"/>
      <c r="B86" s="17"/>
      <c r="C86" s="17"/>
      <c r="D86" s="17"/>
      <c r="E86" s="162"/>
      <c r="F86" s="17"/>
      <c r="G86" s="17"/>
      <c r="H86" s="17"/>
      <c r="I86" s="17"/>
      <c r="J86" s="17"/>
      <c r="K86" s="17"/>
      <c r="L86" s="17"/>
      <c r="M86" s="17"/>
      <c r="N86" s="17"/>
      <c r="O86" s="17"/>
      <c r="P86" s="17"/>
    </row>
    <row r="87" spans="1:18" x14ac:dyDescent="0.2">
      <c r="A87" s="153"/>
      <c r="B87" s="17"/>
      <c r="C87" s="17"/>
      <c r="D87" s="17"/>
      <c r="E87" s="17"/>
      <c r="F87" s="17"/>
      <c r="G87" s="17"/>
      <c r="H87" s="17"/>
      <c r="I87" s="17"/>
      <c r="J87" s="17"/>
      <c r="K87" s="17"/>
      <c r="L87" s="17"/>
      <c r="M87" s="17"/>
      <c r="N87" s="17"/>
      <c r="O87" s="17"/>
      <c r="P87" s="17"/>
    </row>
    <row r="88" spans="1:18" x14ac:dyDescent="0.2">
      <c r="A88" s="154" t="s">
        <v>14</v>
      </c>
      <c r="B88" s="17"/>
      <c r="C88" s="251">
        <f>'Kops a'!C35:H35</f>
        <v>0</v>
      </c>
      <c r="D88" s="251"/>
      <c r="E88" s="251"/>
      <c r="F88" s="251"/>
      <c r="G88" s="251"/>
      <c r="H88" s="251"/>
      <c r="I88" s="17"/>
      <c r="J88" s="17"/>
      <c r="K88" s="17"/>
      <c r="L88" s="17"/>
      <c r="M88" s="17"/>
      <c r="N88" s="17"/>
      <c r="O88" s="17"/>
      <c r="P88" s="17"/>
    </row>
    <row r="89" spans="1:18" x14ac:dyDescent="0.2">
      <c r="A89" s="153"/>
      <c r="B89" s="17"/>
      <c r="C89" s="203" t="s">
        <v>15</v>
      </c>
      <c r="D89" s="203"/>
      <c r="E89" s="203"/>
      <c r="F89" s="203"/>
      <c r="G89" s="203"/>
      <c r="H89" s="203"/>
      <c r="I89" s="17"/>
      <c r="J89" s="17"/>
      <c r="K89" s="17"/>
      <c r="L89" s="17"/>
      <c r="M89" s="17"/>
      <c r="N89" s="17"/>
      <c r="O89" s="17"/>
      <c r="P89" s="17"/>
    </row>
    <row r="90" spans="1:18" x14ac:dyDescent="0.2">
      <c r="A90" s="153"/>
      <c r="B90" s="17"/>
      <c r="C90" s="17"/>
      <c r="D90" s="17"/>
      <c r="E90" s="17"/>
      <c r="F90" s="17"/>
      <c r="G90" s="17"/>
      <c r="H90" s="17"/>
      <c r="I90" s="17"/>
      <c r="J90" s="17"/>
      <c r="K90" s="17"/>
      <c r="L90" s="17"/>
      <c r="M90" s="17"/>
      <c r="N90" s="17"/>
      <c r="O90" s="17"/>
      <c r="P90" s="17"/>
    </row>
    <row r="91" spans="1:18" x14ac:dyDescent="0.2">
      <c r="A91" s="155" t="str">
        <f>'Kops a'!A38</f>
        <v>Tāme sastādīta 2021. gada</v>
      </c>
      <c r="B91" s="90"/>
      <c r="C91" s="90"/>
      <c r="D91" s="90"/>
      <c r="E91" s="17"/>
      <c r="F91" s="17"/>
      <c r="G91" s="17"/>
      <c r="H91" s="17"/>
      <c r="I91" s="17"/>
      <c r="J91" s="17"/>
      <c r="K91" s="17"/>
      <c r="L91" s="17"/>
      <c r="M91" s="17"/>
      <c r="N91" s="17"/>
      <c r="O91" s="17"/>
      <c r="P91" s="17"/>
    </row>
    <row r="92" spans="1:18" x14ac:dyDescent="0.2">
      <c r="A92" s="153"/>
      <c r="B92" s="17"/>
      <c r="C92" s="17"/>
      <c r="D92" s="17"/>
      <c r="E92" s="17"/>
      <c r="F92" s="17"/>
      <c r="G92" s="17"/>
      <c r="H92" s="17"/>
      <c r="I92" s="17"/>
      <c r="J92" s="17"/>
      <c r="K92" s="17"/>
      <c r="L92" s="17"/>
      <c r="M92" s="17"/>
      <c r="N92" s="17"/>
      <c r="O92" s="17"/>
      <c r="P92" s="17"/>
    </row>
    <row r="93" spans="1:18" x14ac:dyDescent="0.2">
      <c r="A93" s="154" t="s">
        <v>37</v>
      </c>
      <c r="B93" s="17"/>
      <c r="C93" s="251">
        <f>'Kops a'!C40:H40</f>
        <v>0</v>
      </c>
      <c r="D93" s="251"/>
      <c r="E93" s="251"/>
      <c r="F93" s="251"/>
      <c r="G93" s="251"/>
      <c r="H93" s="251"/>
      <c r="I93" s="17"/>
      <c r="J93" s="17"/>
      <c r="K93" s="17"/>
      <c r="L93" s="17"/>
      <c r="M93" s="17"/>
      <c r="N93" s="17"/>
      <c r="O93" s="17"/>
      <c r="P93" s="17"/>
    </row>
    <row r="94" spans="1:18" x14ac:dyDescent="0.2">
      <c r="A94" s="153"/>
      <c r="B94" s="17"/>
      <c r="C94" s="203" t="s">
        <v>15</v>
      </c>
      <c r="D94" s="203"/>
      <c r="E94" s="203"/>
      <c r="F94" s="203"/>
      <c r="G94" s="203"/>
      <c r="H94" s="203"/>
      <c r="I94" s="17"/>
      <c r="J94" s="17"/>
      <c r="K94" s="17"/>
      <c r="L94" s="17"/>
      <c r="M94" s="17"/>
      <c r="N94" s="17"/>
      <c r="O94" s="17"/>
      <c r="P94" s="17"/>
    </row>
    <row r="95" spans="1:18" x14ac:dyDescent="0.2">
      <c r="A95" s="153"/>
      <c r="B95" s="17"/>
      <c r="C95" s="17"/>
      <c r="D95" s="17"/>
      <c r="E95" s="17"/>
      <c r="F95" s="17"/>
      <c r="G95" s="17"/>
      <c r="H95" s="17"/>
      <c r="I95" s="17"/>
      <c r="J95" s="17"/>
      <c r="K95" s="17"/>
      <c r="L95" s="17"/>
      <c r="M95" s="17"/>
      <c r="N95" s="17"/>
      <c r="O95" s="17"/>
      <c r="P95" s="17"/>
    </row>
    <row r="96" spans="1:18" x14ac:dyDescent="0.2">
      <c r="A96" s="155" t="s">
        <v>54</v>
      </c>
      <c r="B96" s="90"/>
      <c r="C96" s="94">
        <f>'Kops a'!C43</f>
        <v>0</v>
      </c>
      <c r="D96" s="49"/>
      <c r="E96" s="17"/>
      <c r="F96" s="17"/>
      <c r="G96" s="17"/>
      <c r="H96" s="17"/>
      <c r="I96" s="17"/>
      <c r="J96" s="17"/>
      <c r="K96" s="17"/>
      <c r="L96" s="17"/>
      <c r="M96" s="17"/>
      <c r="N96" s="17"/>
      <c r="O96" s="17"/>
      <c r="P96" s="17"/>
    </row>
    <row r="97" spans="1:16" x14ac:dyDescent="0.2">
      <c r="A97" s="153"/>
      <c r="B97" s="17"/>
      <c r="C97" s="17"/>
      <c r="D97" s="17"/>
      <c r="E97" s="17"/>
      <c r="F97" s="17"/>
      <c r="G97" s="17"/>
      <c r="H97" s="17"/>
      <c r="I97" s="17"/>
      <c r="J97" s="17"/>
      <c r="K97" s="17"/>
      <c r="L97" s="17"/>
      <c r="M97" s="17"/>
      <c r="N97" s="17"/>
      <c r="O97" s="17"/>
      <c r="P97" s="17"/>
    </row>
    <row r="98" spans="1:16" ht="13.5" x14ac:dyDescent="0.2">
      <c r="A98" s="156" t="s">
        <v>62</v>
      </c>
    </row>
    <row r="99" spans="1:16" ht="12" x14ac:dyDescent="0.2">
      <c r="A99" s="157" t="s">
        <v>63</v>
      </c>
    </row>
    <row r="100" spans="1:16" ht="12" x14ac:dyDescent="0.2">
      <c r="A100" s="157" t="s">
        <v>64</v>
      </c>
    </row>
  </sheetData>
  <mergeCells count="22">
    <mergeCell ref="C2:I2"/>
    <mergeCell ref="C3:I3"/>
    <mergeCell ref="D5:L5"/>
    <mergeCell ref="D6:L6"/>
    <mergeCell ref="D7:L7"/>
    <mergeCell ref="N9:O9"/>
    <mergeCell ref="A12:A13"/>
    <mergeCell ref="B12:B13"/>
    <mergeCell ref="C12:C13"/>
    <mergeCell ref="D12:D13"/>
    <mergeCell ref="E12:E13"/>
    <mergeCell ref="L12:P12"/>
    <mergeCell ref="C94:H94"/>
    <mergeCell ref="C4:I4"/>
    <mergeCell ref="F12:K12"/>
    <mergeCell ref="A9:F9"/>
    <mergeCell ref="J9:M9"/>
    <mergeCell ref="D8:L8"/>
    <mergeCell ref="A85:K85"/>
    <mergeCell ref="C88:H88"/>
    <mergeCell ref="C89:H89"/>
    <mergeCell ref="C93:H93"/>
  </mergeCells>
  <conditionalFormatting sqref="B25 F25:G25 A14:G15 B16:G24 B35:G84 A16:A29 B26:G28 A29:G34 I14:J84">
    <cfRule type="cellIs" dxfId="206" priority="26" operator="equal">
      <formula>0</formula>
    </cfRule>
  </conditionalFormatting>
  <conditionalFormatting sqref="N9:O9 H14:H84 K14:P84">
    <cfRule type="cellIs" dxfId="205" priority="25" operator="equal">
      <formula>0</formula>
    </cfRule>
  </conditionalFormatting>
  <conditionalFormatting sqref="A9:F9">
    <cfRule type="containsText" dxfId="204"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203" priority="22" operator="equal">
      <formula>0</formula>
    </cfRule>
  </conditionalFormatting>
  <conditionalFormatting sqref="O10">
    <cfRule type="cellIs" dxfId="202" priority="21" operator="equal">
      <formula>"20__. gada __. _________"</formula>
    </cfRule>
  </conditionalFormatting>
  <conditionalFormatting sqref="A85:K85">
    <cfRule type="containsText" dxfId="201" priority="20" operator="containsText" text="Tiešās izmaksas kopā, t. sk. darba devēja sociālais nodoklis __.__% ">
      <formula>NOT(ISERROR(SEARCH("Tiešās izmaksas kopā, t. sk. darba devēja sociālais nodoklis __.__% ",A85)))</formula>
    </cfRule>
  </conditionalFormatting>
  <conditionalFormatting sqref="L85:P85">
    <cfRule type="cellIs" dxfId="200" priority="15" operator="equal">
      <formula>0</formula>
    </cfRule>
  </conditionalFormatting>
  <conditionalFormatting sqref="C4:I4">
    <cfRule type="cellIs" dxfId="199" priority="14" operator="equal">
      <formula>0</formula>
    </cfRule>
  </conditionalFormatting>
  <conditionalFormatting sqref="D5:L8">
    <cfRule type="cellIs" dxfId="198" priority="12" operator="equal">
      <formula>0</formula>
    </cfRule>
  </conditionalFormatting>
  <conditionalFormatting sqref="P10">
    <cfRule type="cellIs" dxfId="197" priority="11" operator="equal">
      <formula>"20__. gada __. _________"</formula>
    </cfRule>
  </conditionalFormatting>
  <conditionalFormatting sqref="C93:H93">
    <cfRule type="cellIs" dxfId="196" priority="8" operator="equal">
      <formula>0</formula>
    </cfRule>
  </conditionalFormatting>
  <conditionalFormatting sqref="C88:H88">
    <cfRule type="cellIs" dxfId="195" priority="7" operator="equal">
      <formula>0</formula>
    </cfRule>
  </conditionalFormatting>
  <conditionalFormatting sqref="C93:H93 C96 C88:H88">
    <cfRule type="cellIs" dxfId="194" priority="6" operator="equal">
      <formula>0</formula>
    </cfRule>
  </conditionalFormatting>
  <conditionalFormatting sqref="D1">
    <cfRule type="cellIs" dxfId="193" priority="5" operator="equal">
      <formula>0</formula>
    </cfRule>
  </conditionalFormatting>
  <conditionalFormatting sqref="D25:E25">
    <cfRule type="cellIs" dxfId="192" priority="4" operator="equal">
      <formula>0</formula>
    </cfRule>
  </conditionalFormatting>
  <conditionalFormatting sqref="C25">
    <cfRule type="cellIs" dxfId="191" priority="3" operator="equal">
      <formula>0</formula>
    </cfRule>
  </conditionalFormatting>
  <pageMargins left="0.7" right="0.7" top="0.75" bottom="0.75" header="0.3" footer="0.3"/>
  <pageSetup scale="87"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46B16A03-C867-4231-9EE2-FA19DDA4D492}">
            <xm:f>NOT(ISERROR(SEARCH("Tāme sastādīta ____. gada ___. ______________",A91)))</xm:f>
            <xm:f>"Tāme sastādīta ____. gada ___. ______________"</xm:f>
            <x14:dxf>
              <font>
                <color auto="1"/>
              </font>
              <fill>
                <patternFill>
                  <bgColor rgb="FFC6EFCE"/>
                </patternFill>
              </fill>
            </x14:dxf>
          </x14:cfRule>
          <xm:sqref>A91</xm:sqref>
        </x14:conditionalFormatting>
        <x14:conditionalFormatting xmlns:xm="http://schemas.microsoft.com/office/excel/2006/main">
          <x14:cfRule type="containsText" priority="9" operator="containsText" id="{2AF3CC58-04F0-4432-AA0F-D3D058C3CAD1}">
            <xm:f>NOT(ISERROR(SEARCH("Sertifikāta Nr. _________________________________",A96)))</xm:f>
            <xm:f>"Sertifikāta Nr. _________________________________"</xm:f>
            <x14:dxf>
              <font>
                <color auto="1"/>
              </font>
              <fill>
                <patternFill>
                  <bgColor rgb="FFC6EFCE"/>
                </patternFill>
              </fill>
            </x14:dxf>
          </x14:cfRule>
          <xm:sqref>A96</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39997558519241921"/>
  </sheetPr>
  <dimension ref="A1:R51"/>
  <sheetViews>
    <sheetView topLeftCell="A19" zoomScaleNormal="100" workbookViewId="0">
      <selection activeCell="A37" sqref="A37"/>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21.42578125" style="1" customWidth="1"/>
    <col min="18" max="16384" width="9.140625" style="1"/>
  </cols>
  <sheetData>
    <row r="1" spans="1:18" x14ac:dyDescent="0.2">
      <c r="A1" s="22"/>
      <c r="B1" s="22"/>
      <c r="C1" s="26" t="s">
        <v>38</v>
      </c>
      <c r="D1" s="50">
        <f>'Kops a'!A17</f>
        <v>0</v>
      </c>
      <c r="E1" s="22"/>
      <c r="F1" s="22"/>
      <c r="G1" s="22"/>
      <c r="H1" s="22"/>
      <c r="I1" s="22"/>
      <c r="J1" s="22"/>
      <c r="N1" s="25"/>
      <c r="O1" s="26"/>
      <c r="P1" s="27"/>
    </row>
    <row r="2" spans="1:18" x14ac:dyDescent="0.2">
      <c r="A2" s="28"/>
      <c r="B2" s="28"/>
      <c r="C2" s="255" t="s">
        <v>202</v>
      </c>
      <c r="D2" s="255"/>
      <c r="E2" s="255"/>
      <c r="F2" s="255"/>
      <c r="G2" s="255"/>
      <c r="H2" s="255"/>
      <c r="I2" s="255"/>
      <c r="J2" s="28"/>
    </row>
    <row r="3" spans="1:18" x14ac:dyDescent="0.2">
      <c r="A3" s="29"/>
      <c r="B3" s="29"/>
      <c r="C3" s="246" t="s">
        <v>17</v>
      </c>
      <c r="D3" s="246"/>
      <c r="E3" s="246"/>
      <c r="F3" s="246"/>
      <c r="G3" s="246"/>
      <c r="H3" s="246"/>
      <c r="I3" s="246"/>
      <c r="J3" s="29"/>
    </row>
    <row r="4" spans="1:18" x14ac:dyDescent="0.2">
      <c r="A4" s="29"/>
      <c r="B4" s="29"/>
      <c r="C4" s="256" t="s">
        <v>52</v>
      </c>
      <c r="D4" s="256"/>
      <c r="E4" s="256"/>
      <c r="F4" s="256"/>
      <c r="G4" s="256"/>
      <c r="H4" s="256"/>
      <c r="I4" s="256"/>
      <c r="J4" s="29"/>
    </row>
    <row r="5" spans="1:18" x14ac:dyDescent="0.2">
      <c r="A5" s="22"/>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18" x14ac:dyDescent="0.2">
      <c r="A6" s="22"/>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18" x14ac:dyDescent="0.2">
      <c r="A7" s="22"/>
      <c r="B7" s="22"/>
      <c r="C7" s="26" t="s">
        <v>7</v>
      </c>
      <c r="D7" s="269" t="str">
        <f>'Kops a'!D8</f>
        <v>Toma iela 47 (1-6), Liepāja</v>
      </c>
      <c r="E7" s="269"/>
      <c r="F7" s="269"/>
      <c r="G7" s="269"/>
      <c r="H7" s="269"/>
      <c r="I7" s="269"/>
      <c r="J7" s="269"/>
      <c r="K7" s="269"/>
      <c r="L7" s="269"/>
      <c r="M7" s="17"/>
      <c r="N7" s="17"/>
      <c r="O7" s="17"/>
      <c r="P7" s="17"/>
    </row>
    <row r="8" spans="1:18" x14ac:dyDescent="0.2">
      <c r="A8" s="22"/>
      <c r="B8" s="22"/>
      <c r="C8" s="4" t="s">
        <v>20</v>
      </c>
      <c r="D8" s="269" t="str">
        <f>'Kops a'!D9</f>
        <v>2018/3-62/444</v>
      </c>
      <c r="E8" s="269"/>
      <c r="F8" s="269"/>
      <c r="G8" s="269"/>
      <c r="H8" s="269"/>
      <c r="I8" s="269"/>
      <c r="J8" s="269"/>
      <c r="K8" s="269"/>
      <c r="L8" s="269"/>
      <c r="M8" s="17"/>
      <c r="N8" s="17"/>
      <c r="O8" s="17"/>
      <c r="P8" s="17"/>
    </row>
    <row r="9" spans="1:18" ht="11.25" customHeight="1" x14ac:dyDescent="0.2">
      <c r="A9" s="257" t="s">
        <v>661</v>
      </c>
      <c r="B9" s="257"/>
      <c r="C9" s="257"/>
      <c r="D9" s="257"/>
      <c r="E9" s="257"/>
      <c r="F9" s="257"/>
      <c r="G9" s="30"/>
      <c r="H9" s="30"/>
      <c r="I9" s="30"/>
      <c r="J9" s="261" t="s">
        <v>39</v>
      </c>
      <c r="K9" s="261"/>
      <c r="L9" s="261"/>
      <c r="M9" s="261"/>
      <c r="N9" s="268">
        <f>P36</f>
        <v>0</v>
      </c>
      <c r="O9" s="268"/>
      <c r="P9" s="30"/>
    </row>
    <row r="10" spans="1:18" x14ac:dyDescent="0.2">
      <c r="A10" s="31"/>
      <c r="B10" s="32"/>
      <c r="C10" s="4"/>
      <c r="D10" s="22"/>
      <c r="E10" s="22"/>
      <c r="F10" s="22"/>
      <c r="G10" s="22"/>
      <c r="H10" s="22"/>
      <c r="I10" s="22"/>
      <c r="J10" s="22"/>
      <c r="K10" s="22"/>
      <c r="L10" s="28"/>
      <c r="M10" s="28"/>
      <c r="O10" s="92"/>
      <c r="P10" s="91" t="str">
        <f>A42</f>
        <v>Tāme sastādīta 2021. gada</v>
      </c>
    </row>
    <row r="11" spans="1:18" ht="12" thickBot="1" x14ac:dyDescent="0.25">
      <c r="A11" s="31"/>
      <c r="B11" s="32"/>
      <c r="C11" s="4"/>
      <c r="D11" s="22"/>
      <c r="E11" s="22"/>
      <c r="F11" s="22"/>
      <c r="G11" s="22"/>
      <c r="H11" s="22"/>
      <c r="I11" s="22"/>
      <c r="J11" s="22"/>
      <c r="K11" s="22"/>
      <c r="L11" s="33"/>
      <c r="M11" s="33"/>
      <c r="N11" s="34"/>
      <c r="O11" s="25"/>
      <c r="P11" s="22"/>
    </row>
    <row r="12" spans="1:18" x14ac:dyDescent="0.2">
      <c r="A12" s="225" t="s">
        <v>23</v>
      </c>
      <c r="B12" s="263" t="s">
        <v>40</v>
      </c>
      <c r="C12" s="259" t="s">
        <v>41</v>
      </c>
      <c r="D12" s="266" t="s">
        <v>42</v>
      </c>
      <c r="E12" s="249" t="s">
        <v>43</v>
      </c>
      <c r="F12" s="258" t="s">
        <v>44</v>
      </c>
      <c r="G12" s="259"/>
      <c r="H12" s="259"/>
      <c r="I12" s="259"/>
      <c r="J12" s="259"/>
      <c r="K12" s="260"/>
      <c r="L12" s="258" t="s">
        <v>45</v>
      </c>
      <c r="M12" s="259"/>
      <c r="N12" s="259"/>
      <c r="O12" s="259"/>
      <c r="P12" s="260"/>
    </row>
    <row r="13" spans="1:18" ht="126.75" customHeight="1" thickBot="1" x14ac:dyDescent="0.25">
      <c r="A13" s="262"/>
      <c r="B13" s="264"/>
      <c r="C13" s="265"/>
      <c r="D13" s="267"/>
      <c r="E13" s="250"/>
      <c r="F13" s="35" t="s">
        <v>46</v>
      </c>
      <c r="G13" s="36" t="s">
        <v>47</v>
      </c>
      <c r="H13" s="36" t="s">
        <v>48</v>
      </c>
      <c r="I13" s="36" t="s">
        <v>49</v>
      </c>
      <c r="J13" s="36" t="s">
        <v>50</v>
      </c>
      <c r="K13" s="61" t="s">
        <v>51</v>
      </c>
      <c r="L13" s="35" t="s">
        <v>46</v>
      </c>
      <c r="M13" s="36" t="s">
        <v>48</v>
      </c>
      <c r="N13" s="36" t="s">
        <v>49</v>
      </c>
      <c r="O13" s="36" t="s">
        <v>50</v>
      </c>
      <c r="P13" s="61" t="s">
        <v>51</v>
      </c>
    </row>
    <row r="14" spans="1:18" x14ac:dyDescent="0.2">
      <c r="A14" s="62" t="s">
        <v>65</v>
      </c>
      <c r="B14" s="63"/>
      <c r="C14" s="64" t="s">
        <v>193</v>
      </c>
      <c r="D14" s="65"/>
      <c r="E14" s="68"/>
      <c r="F14" s="69"/>
      <c r="G14" s="66"/>
      <c r="H14" s="66">
        <f>ROUND(F14*G14,2)</f>
        <v>0</v>
      </c>
      <c r="I14" s="66"/>
      <c r="J14" s="66"/>
      <c r="K14" s="67">
        <f>SUM(H14:J14)</f>
        <v>0</v>
      </c>
      <c r="L14" s="69">
        <f>ROUND(E14*F14,2)</f>
        <v>0</v>
      </c>
      <c r="M14" s="66">
        <f>ROUND(H14*E14,2)</f>
        <v>0</v>
      </c>
      <c r="N14" s="66">
        <f>ROUND(I14*E14,2)</f>
        <v>0</v>
      </c>
      <c r="O14" s="66">
        <f>ROUND(J14*E14,2)</f>
        <v>0</v>
      </c>
      <c r="P14" s="67">
        <f>SUM(M14:O14)</f>
        <v>0</v>
      </c>
      <c r="Q14" s="134"/>
    </row>
    <row r="15" spans="1:18" ht="22.5" x14ac:dyDescent="0.2">
      <c r="A15" s="37" t="s">
        <v>68</v>
      </c>
      <c r="B15" s="38"/>
      <c r="C15" s="171" t="s">
        <v>591</v>
      </c>
      <c r="D15" s="106" t="s">
        <v>87</v>
      </c>
      <c r="E15" s="172">
        <f>4.6*3.8*0.8</f>
        <v>13.983999999999998</v>
      </c>
      <c r="F15" s="69"/>
      <c r="G15" s="66"/>
      <c r="H15" s="46">
        <f t="shared" ref="H15:H35" si="0">ROUND(F15*G15,2)</f>
        <v>0</v>
      </c>
      <c r="I15" s="66"/>
      <c r="J15" s="66"/>
      <c r="K15" s="47">
        <f t="shared" ref="K15:K35" si="1">SUM(H15:J15)</f>
        <v>0</v>
      </c>
      <c r="L15" s="48">
        <f t="shared" ref="L15:L35" si="2">ROUND(E15*F15,2)</f>
        <v>0</v>
      </c>
      <c r="M15" s="46">
        <f t="shared" ref="M15:M35" si="3">ROUND(H15*E15,2)</f>
        <v>0</v>
      </c>
      <c r="N15" s="46">
        <f t="shared" ref="N15:N35" si="4">ROUND(I15*E15,2)</f>
        <v>0</v>
      </c>
      <c r="O15" s="46">
        <f t="shared" ref="O15:O35" si="5">ROUND(J15*E15,2)</f>
        <v>0</v>
      </c>
      <c r="P15" s="47">
        <f t="shared" ref="P15:P35" si="6">SUM(M15:O15)</f>
        <v>0</v>
      </c>
      <c r="R15" s="116"/>
    </row>
    <row r="16" spans="1:18" ht="33.75" x14ac:dyDescent="0.2">
      <c r="A16" s="62" t="s">
        <v>71</v>
      </c>
      <c r="B16" s="101"/>
      <c r="C16" s="173" t="s">
        <v>590</v>
      </c>
      <c r="D16" s="106" t="s">
        <v>87</v>
      </c>
      <c r="E16" s="172">
        <f>4.6*3.8*0.5</f>
        <v>8.7399999999999984</v>
      </c>
      <c r="F16" s="69"/>
      <c r="G16" s="66"/>
      <c r="H16" s="46"/>
      <c r="I16" s="66"/>
      <c r="J16" s="66"/>
      <c r="K16" s="47"/>
      <c r="L16" s="48"/>
      <c r="M16" s="46"/>
      <c r="N16" s="46"/>
      <c r="O16" s="46"/>
      <c r="P16" s="47"/>
      <c r="R16" s="201"/>
    </row>
    <row r="17" spans="1:18" x14ac:dyDescent="0.2">
      <c r="A17" s="37" t="s">
        <v>74</v>
      </c>
      <c r="B17" s="38"/>
      <c r="C17" s="111" t="s">
        <v>195</v>
      </c>
      <c r="D17" s="106"/>
      <c r="E17" s="112"/>
      <c r="F17" s="69"/>
      <c r="G17" s="66"/>
      <c r="H17" s="46">
        <f t="shared" si="0"/>
        <v>0</v>
      </c>
      <c r="I17" s="66"/>
      <c r="J17" s="66"/>
      <c r="K17" s="47">
        <f t="shared" si="1"/>
        <v>0</v>
      </c>
      <c r="L17" s="48">
        <f t="shared" si="2"/>
        <v>0</v>
      </c>
      <c r="M17" s="46">
        <f t="shared" si="3"/>
        <v>0</v>
      </c>
      <c r="N17" s="46">
        <f t="shared" si="4"/>
        <v>0</v>
      </c>
      <c r="O17" s="46">
        <f t="shared" si="5"/>
        <v>0</v>
      </c>
      <c r="P17" s="47">
        <f t="shared" si="6"/>
        <v>0</v>
      </c>
    </row>
    <row r="18" spans="1:18" x14ac:dyDescent="0.2">
      <c r="A18" s="37" t="s">
        <v>77</v>
      </c>
      <c r="B18" s="38"/>
      <c r="C18" s="111" t="s">
        <v>196</v>
      </c>
      <c r="D18" s="106" t="s">
        <v>87</v>
      </c>
      <c r="E18" s="112">
        <v>0.4</v>
      </c>
      <c r="F18" s="69"/>
      <c r="G18" s="66"/>
      <c r="H18" s="46">
        <f t="shared" si="0"/>
        <v>0</v>
      </c>
      <c r="I18" s="66"/>
      <c r="J18" s="66"/>
      <c r="K18" s="47">
        <f t="shared" si="1"/>
        <v>0</v>
      </c>
      <c r="L18" s="48">
        <f t="shared" si="2"/>
        <v>0</v>
      </c>
      <c r="M18" s="46">
        <f t="shared" si="3"/>
        <v>0</v>
      </c>
      <c r="N18" s="46">
        <f t="shared" si="4"/>
        <v>0</v>
      </c>
      <c r="O18" s="46">
        <f t="shared" si="5"/>
        <v>0</v>
      </c>
      <c r="P18" s="47">
        <f t="shared" si="6"/>
        <v>0</v>
      </c>
      <c r="R18" s="116"/>
    </row>
    <row r="19" spans="1:18" x14ac:dyDescent="0.2">
      <c r="A19" s="137" t="s">
        <v>98</v>
      </c>
      <c r="B19" s="38"/>
      <c r="C19" s="45" t="s">
        <v>100</v>
      </c>
      <c r="D19" s="24" t="s">
        <v>70</v>
      </c>
      <c r="E19" s="68">
        <v>11</v>
      </c>
      <c r="F19" s="69"/>
      <c r="G19" s="66"/>
      <c r="H19" s="46">
        <f t="shared" si="0"/>
        <v>0</v>
      </c>
      <c r="I19" s="66"/>
      <c r="J19" s="66"/>
      <c r="K19" s="47">
        <f t="shared" si="1"/>
        <v>0</v>
      </c>
      <c r="L19" s="48">
        <f t="shared" si="2"/>
        <v>0</v>
      </c>
      <c r="M19" s="46">
        <f t="shared" si="3"/>
        <v>0</v>
      </c>
      <c r="N19" s="46">
        <f t="shared" si="4"/>
        <v>0</v>
      </c>
      <c r="O19" s="46">
        <f t="shared" si="5"/>
        <v>0</v>
      </c>
      <c r="P19" s="47">
        <f t="shared" si="6"/>
        <v>0</v>
      </c>
    </row>
    <row r="20" spans="1:18" x14ac:dyDescent="0.2">
      <c r="A20" s="137" t="s">
        <v>79</v>
      </c>
      <c r="B20" s="38"/>
      <c r="C20" s="45" t="s">
        <v>102</v>
      </c>
      <c r="D20" s="24" t="s">
        <v>87</v>
      </c>
      <c r="E20" s="68">
        <v>7.2</v>
      </c>
      <c r="F20" s="69"/>
      <c r="G20" s="66"/>
      <c r="H20" s="46">
        <f t="shared" si="0"/>
        <v>0</v>
      </c>
      <c r="I20" s="66"/>
      <c r="J20" s="66"/>
      <c r="K20" s="47">
        <f t="shared" si="1"/>
        <v>0</v>
      </c>
      <c r="L20" s="48">
        <f t="shared" si="2"/>
        <v>0</v>
      </c>
      <c r="M20" s="46">
        <f t="shared" si="3"/>
        <v>0</v>
      </c>
      <c r="N20" s="46">
        <f t="shared" si="4"/>
        <v>0</v>
      </c>
      <c r="O20" s="46">
        <f t="shared" si="5"/>
        <v>0</v>
      </c>
      <c r="P20" s="47">
        <f t="shared" si="6"/>
        <v>0</v>
      </c>
    </row>
    <row r="21" spans="1:18" x14ac:dyDescent="0.2">
      <c r="A21" s="137" t="s">
        <v>81</v>
      </c>
      <c r="B21" s="38"/>
      <c r="C21" s="45" t="s">
        <v>105</v>
      </c>
      <c r="D21" s="24" t="s">
        <v>70</v>
      </c>
      <c r="E21" s="112">
        <v>18.7</v>
      </c>
      <c r="F21" s="69"/>
      <c r="G21" s="66"/>
      <c r="H21" s="46">
        <f t="shared" si="0"/>
        <v>0</v>
      </c>
      <c r="I21" s="66"/>
      <c r="J21" s="66"/>
      <c r="K21" s="47">
        <f t="shared" si="1"/>
        <v>0</v>
      </c>
      <c r="L21" s="48">
        <f t="shared" si="2"/>
        <v>0</v>
      </c>
      <c r="M21" s="46">
        <f t="shared" si="3"/>
        <v>0</v>
      </c>
      <c r="N21" s="46">
        <f t="shared" si="4"/>
        <v>0</v>
      </c>
      <c r="O21" s="46">
        <f t="shared" si="5"/>
        <v>0</v>
      </c>
      <c r="P21" s="47">
        <f t="shared" si="6"/>
        <v>0</v>
      </c>
      <c r="R21" s="116"/>
    </row>
    <row r="22" spans="1:18" x14ac:dyDescent="0.2">
      <c r="A22" s="137" t="s">
        <v>83</v>
      </c>
      <c r="B22" s="38"/>
      <c r="C22" s="45" t="s">
        <v>197</v>
      </c>
      <c r="D22" s="24"/>
      <c r="E22" s="68"/>
      <c r="F22" s="69"/>
      <c r="G22" s="66"/>
      <c r="H22" s="46">
        <f t="shared" si="0"/>
        <v>0</v>
      </c>
      <c r="I22" s="66"/>
      <c r="J22" s="66"/>
      <c r="K22" s="47">
        <f t="shared" si="1"/>
        <v>0</v>
      </c>
      <c r="L22" s="48">
        <f t="shared" si="2"/>
        <v>0</v>
      </c>
      <c r="M22" s="46">
        <f t="shared" si="3"/>
        <v>0</v>
      </c>
      <c r="N22" s="46">
        <f t="shared" si="4"/>
        <v>0</v>
      </c>
      <c r="O22" s="46">
        <f t="shared" si="5"/>
        <v>0</v>
      </c>
      <c r="P22" s="47">
        <f t="shared" si="6"/>
        <v>0</v>
      </c>
    </row>
    <row r="23" spans="1:18" x14ac:dyDescent="0.2">
      <c r="A23" s="137" t="s">
        <v>85</v>
      </c>
      <c r="B23" s="101"/>
      <c r="C23" s="111" t="s">
        <v>592</v>
      </c>
      <c r="D23" s="106" t="s">
        <v>70</v>
      </c>
      <c r="E23" s="112">
        <v>3.2</v>
      </c>
      <c r="F23" s="69"/>
      <c r="G23" s="66"/>
      <c r="H23" s="46"/>
      <c r="I23" s="66"/>
      <c r="J23" s="66"/>
      <c r="K23" s="47"/>
      <c r="L23" s="48"/>
      <c r="M23" s="46"/>
      <c r="N23" s="46"/>
      <c r="O23" s="46"/>
      <c r="P23" s="47"/>
      <c r="R23" s="118"/>
    </row>
    <row r="24" spans="1:18" x14ac:dyDescent="0.2">
      <c r="A24" s="37" t="s">
        <v>88</v>
      </c>
      <c r="B24" s="38"/>
      <c r="C24" s="111" t="s">
        <v>145</v>
      </c>
      <c r="D24" s="106" t="s">
        <v>87</v>
      </c>
      <c r="E24" s="112">
        <v>0.12</v>
      </c>
      <c r="F24" s="69"/>
      <c r="G24" s="66"/>
      <c r="H24" s="46">
        <f t="shared" si="0"/>
        <v>0</v>
      </c>
      <c r="I24" s="66"/>
      <c r="J24" s="66"/>
      <c r="K24" s="47">
        <f t="shared" si="1"/>
        <v>0</v>
      </c>
      <c r="L24" s="48">
        <f t="shared" si="2"/>
        <v>0</v>
      </c>
      <c r="M24" s="46">
        <f t="shared" si="3"/>
        <v>0</v>
      </c>
      <c r="N24" s="46">
        <f t="shared" si="4"/>
        <v>0</v>
      </c>
      <c r="O24" s="46">
        <f t="shared" si="5"/>
        <v>0</v>
      </c>
      <c r="P24" s="47">
        <f t="shared" si="6"/>
        <v>0</v>
      </c>
    </row>
    <row r="25" spans="1:18" x14ac:dyDescent="0.2">
      <c r="A25" s="137" t="s">
        <v>89</v>
      </c>
      <c r="B25" s="38"/>
      <c r="C25" s="111" t="s">
        <v>192</v>
      </c>
      <c r="D25" s="106" t="s">
        <v>76</v>
      </c>
      <c r="E25" s="112">
        <v>10</v>
      </c>
      <c r="F25" s="69"/>
      <c r="G25" s="66"/>
      <c r="H25" s="46">
        <f t="shared" si="0"/>
        <v>0</v>
      </c>
      <c r="I25" s="66"/>
      <c r="J25" s="66"/>
      <c r="K25" s="47">
        <f t="shared" si="1"/>
        <v>0</v>
      </c>
      <c r="L25" s="48">
        <f t="shared" si="2"/>
        <v>0</v>
      </c>
      <c r="M25" s="46">
        <f t="shared" si="3"/>
        <v>0</v>
      </c>
      <c r="N25" s="46">
        <f t="shared" si="4"/>
        <v>0</v>
      </c>
      <c r="O25" s="46">
        <f t="shared" si="5"/>
        <v>0</v>
      </c>
      <c r="P25" s="47">
        <f t="shared" si="6"/>
        <v>0</v>
      </c>
    </row>
    <row r="26" spans="1:18" x14ac:dyDescent="0.2">
      <c r="A26" s="137" t="s">
        <v>90</v>
      </c>
      <c r="B26" s="101"/>
      <c r="C26" s="111" t="s">
        <v>593</v>
      </c>
      <c r="D26" s="106" t="s">
        <v>594</v>
      </c>
      <c r="E26" s="112">
        <v>10</v>
      </c>
      <c r="F26" s="69"/>
      <c r="G26" s="66"/>
      <c r="H26" s="46"/>
      <c r="I26" s="66"/>
      <c r="J26" s="66"/>
      <c r="K26" s="47"/>
      <c r="L26" s="48">
        <f t="shared" si="2"/>
        <v>0</v>
      </c>
      <c r="M26" s="46"/>
      <c r="N26" s="46">
        <f t="shared" si="4"/>
        <v>0</v>
      </c>
      <c r="O26" s="46">
        <f t="shared" si="5"/>
        <v>0</v>
      </c>
      <c r="P26" s="47"/>
      <c r="R26" s="118"/>
    </row>
    <row r="27" spans="1:18" x14ac:dyDescent="0.2">
      <c r="A27" s="137" t="s">
        <v>91</v>
      </c>
      <c r="B27" s="38"/>
      <c r="C27" s="111" t="s">
        <v>147</v>
      </c>
      <c r="D27" s="106" t="s">
        <v>87</v>
      </c>
      <c r="E27" s="112">
        <v>0.18</v>
      </c>
      <c r="F27" s="69"/>
      <c r="G27" s="66"/>
      <c r="H27" s="46">
        <f t="shared" si="0"/>
        <v>0</v>
      </c>
      <c r="I27" s="66"/>
      <c r="J27" s="66"/>
      <c r="K27" s="47">
        <f t="shared" si="1"/>
        <v>0</v>
      </c>
      <c r="L27" s="48">
        <f t="shared" si="2"/>
        <v>0</v>
      </c>
      <c r="M27" s="46">
        <f t="shared" si="3"/>
        <v>0</v>
      </c>
      <c r="N27" s="46">
        <f t="shared" si="4"/>
        <v>0</v>
      </c>
      <c r="O27" s="46">
        <f t="shared" si="5"/>
        <v>0</v>
      </c>
      <c r="P27" s="47">
        <f t="shared" si="6"/>
        <v>0</v>
      </c>
    </row>
    <row r="28" spans="1:18" x14ac:dyDescent="0.2">
      <c r="A28" s="137" t="s">
        <v>107</v>
      </c>
      <c r="B28" s="38"/>
      <c r="C28" s="111" t="s">
        <v>190</v>
      </c>
      <c r="D28" s="106" t="s">
        <v>87</v>
      </c>
      <c r="E28" s="112">
        <v>0.43</v>
      </c>
      <c r="F28" s="69"/>
      <c r="G28" s="66"/>
      <c r="H28" s="46">
        <f t="shared" si="0"/>
        <v>0</v>
      </c>
      <c r="I28" s="66"/>
      <c r="J28" s="66"/>
      <c r="K28" s="47">
        <f t="shared" si="1"/>
        <v>0</v>
      </c>
      <c r="L28" s="48">
        <f t="shared" si="2"/>
        <v>0</v>
      </c>
      <c r="M28" s="46">
        <f t="shared" si="3"/>
        <v>0</v>
      </c>
      <c r="N28" s="46">
        <f t="shared" si="4"/>
        <v>0</v>
      </c>
      <c r="O28" s="46">
        <f t="shared" si="5"/>
        <v>0</v>
      </c>
      <c r="P28" s="47">
        <f t="shared" si="6"/>
        <v>0</v>
      </c>
    </row>
    <row r="29" spans="1:18" x14ac:dyDescent="0.2">
      <c r="A29" s="137" t="s">
        <v>108</v>
      </c>
      <c r="B29" s="38"/>
      <c r="C29" s="45" t="s">
        <v>198</v>
      </c>
      <c r="D29" s="24" t="s">
        <v>87</v>
      </c>
      <c r="E29" s="68">
        <v>0.04</v>
      </c>
      <c r="F29" s="69"/>
      <c r="G29" s="66"/>
      <c r="H29" s="46">
        <f t="shared" si="0"/>
        <v>0</v>
      </c>
      <c r="I29" s="66"/>
      <c r="J29" s="66"/>
      <c r="K29" s="47">
        <f t="shared" si="1"/>
        <v>0</v>
      </c>
      <c r="L29" s="48">
        <f t="shared" si="2"/>
        <v>0</v>
      </c>
      <c r="M29" s="46">
        <f t="shared" si="3"/>
        <v>0</v>
      </c>
      <c r="N29" s="46">
        <f t="shared" si="4"/>
        <v>0</v>
      </c>
      <c r="O29" s="46">
        <f t="shared" si="5"/>
        <v>0</v>
      </c>
      <c r="P29" s="47">
        <f t="shared" si="6"/>
        <v>0</v>
      </c>
    </row>
    <row r="30" spans="1:18" x14ac:dyDescent="0.2">
      <c r="A30" s="137" t="s">
        <v>109</v>
      </c>
      <c r="B30" s="38"/>
      <c r="C30" s="45" t="s">
        <v>121</v>
      </c>
      <c r="D30" s="24" t="s">
        <v>73</v>
      </c>
      <c r="E30" s="68">
        <v>40</v>
      </c>
      <c r="F30" s="69"/>
      <c r="G30" s="66"/>
      <c r="H30" s="46">
        <f t="shared" si="0"/>
        <v>0</v>
      </c>
      <c r="I30" s="66"/>
      <c r="J30" s="66"/>
      <c r="K30" s="47">
        <f t="shared" si="1"/>
        <v>0</v>
      </c>
      <c r="L30" s="48">
        <f t="shared" si="2"/>
        <v>0</v>
      </c>
      <c r="M30" s="46">
        <f t="shared" si="3"/>
        <v>0</v>
      </c>
      <c r="N30" s="46">
        <f t="shared" si="4"/>
        <v>0</v>
      </c>
      <c r="O30" s="46">
        <f t="shared" si="5"/>
        <v>0</v>
      </c>
      <c r="P30" s="47">
        <f t="shared" si="6"/>
        <v>0</v>
      </c>
    </row>
    <row r="31" spans="1:18" x14ac:dyDescent="0.2">
      <c r="A31" s="37" t="s">
        <v>110</v>
      </c>
      <c r="B31" s="38"/>
      <c r="C31" s="45" t="s">
        <v>199</v>
      </c>
      <c r="D31" s="24"/>
      <c r="E31" s="68"/>
      <c r="F31" s="69"/>
      <c r="G31" s="66"/>
      <c r="H31" s="46">
        <f t="shared" si="0"/>
        <v>0</v>
      </c>
      <c r="I31" s="66"/>
      <c r="J31" s="66"/>
      <c r="K31" s="47">
        <f t="shared" si="1"/>
        <v>0</v>
      </c>
      <c r="L31" s="48">
        <f t="shared" si="2"/>
        <v>0</v>
      </c>
      <c r="M31" s="46">
        <f t="shared" si="3"/>
        <v>0</v>
      </c>
      <c r="N31" s="46">
        <f t="shared" si="4"/>
        <v>0</v>
      </c>
      <c r="O31" s="46">
        <f t="shared" si="5"/>
        <v>0</v>
      </c>
      <c r="P31" s="47">
        <f t="shared" si="6"/>
        <v>0</v>
      </c>
    </row>
    <row r="32" spans="1:18" x14ac:dyDescent="0.2">
      <c r="A32" s="37" t="s">
        <v>111</v>
      </c>
      <c r="B32" s="38"/>
      <c r="C32" s="45" t="s">
        <v>200</v>
      </c>
      <c r="D32" s="24" t="s">
        <v>87</v>
      </c>
      <c r="E32" s="68">
        <v>0.15</v>
      </c>
      <c r="F32" s="69"/>
      <c r="G32" s="66"/>
      <c r="H32" s="46">
        <f t="shared" si="0"/>
        <v>0</v>
      </c>
      <c r="I32" s="66"/>
      <c r="J32" s="66"/>
      <c r="K32" s="47">
        <f t="shared" si="1"/>
        <v>0</v>
      </c>
      <c r="L32" s="48">
        <f t="shared" si="2"/>
        <v>0</v>
      </c>
      <c r="M32" s="46">
        <f t="shared" si="3"/>
        <v>0</v>
      </c>
      <c r="N32" s="46">
        <f t="shared" si="4"/>
        <v>0</v>
      </c>
      <c r="O32" s="46">
        <f t="shared" si="5"/>
        <v>0</v>
      </c>
      <c r="P32" s="47">
        <f t="shared" si="6"/>
        <v>0</v>
      </c>
    </row>
    <row r="33" spans="1:16" x14ac:dyDescent="0.2">
      <c r="A33" s="37" t="s">
        <v>112</v>
      </c>
      <c r="B33" s="38"/>
      <c r="C33" s="45" t="s">
        <v>201</v>
      </c>
      <c r="D33" s="24" t="s">
        <v>87</v>
      </c>
      <c r="E33" s="68">
        <v>0.22</v>
      </c>
      <c r="F33" s="69"/>
      <c r="G33" s="66"/>
      <c r="H33" s="46">
        <f t="shared" si="0"/>
        <v>0</v>
      </c>
      <c r="I33" s="66"/>
      <c r="J33" s="66"/>
      <c r="K33" s="47">
        <f t="shared" si="1"/>
        <v>0</v>
      </c>
      <c r="L33" s="48">
        <f t="shared" si="2"/>
        <v>0</v>
      </c>
      <c r="M33" s="46">
        <f t="shared" si="3"/>
        <v>0</v>
      </c>
      <c r="N33" s="46">
        <f t="shared" si="4"/>
        <v>0</v>
      </c>
      <c r="O33" s="46">
        <f t="shared" si="5"/>
        <v>0</v>
      </c>
      <c r="P33" s="47">
        <f t="shared" si="6"/>
        <v>0</v>
      </c>
    </row>
    <row r="34" spans="1:16" x14ac:dyDescent="0.2">
      <c r="A34" s="37" t="s">
        <v>113</v>
      </c>
      <c r="B34" s="38"/>
      <c r="C34" s="45" t="s">
        <v>121</v>
      </c>
      <c r="D34" s="24" t="s">
        <v>73</v>
      </c>
      <c r="E34" s="68">
        <v>14</v>
      </c>
      <c r="F34" s="69"/>
      <c r="G34" s="66"/>
      <c r="H34" s="46">
        <f t="shared" si="0"/>
        <v>0</v>
      </c>
      <c r="I34" s="66"/>
      <c r="J34" s="66"/>
      <c r="K34" s="47">
        <f t="shared" si="1"/>
        <v>0</v>
      </c>
      <c r="L34" s="48">
        <f t="shared" si="2"/>
        <v>0</v>
      </c>
      <c r="M34" s="46">
        <f t="shared" si="3"/>
        <v>0</v>
      </c>
      <c r="N34" s="46">
        <f t="shared" si="4"/>
        <v>0</v>
      </c>
      <c r="O34" s="46">
        <f t="shared" si="5"/>
        <v>0</v>
      </c>
      <c r="P34" s="47">
        <f t="shared" si="6"/>
        <v>0</v>
      </c>
    </row>
    <row r="35" spans="1:16" ht="12" thickBot="1" x14ac:dyDescent="0.25">
      <c r="A35" s="37" t="s">
        <v>114</v>
      </c>
      <c r="B35" s="38"/>
      <c r="C35" s="45" t="s">
        <v>168</v>
      </c>
      <c r="D35" s="24" t="s">
        <v>87</v>
      </c>
      <c r="E35" s="68">
        <v>0.63</v>
      </c>
      <c r="F35" s="69"/>
      <c r="G35" s="66"/>
      <c r="H35" s="46">
        <f t="shared" si="0"/>
        <v>0</v>
      </c>
      <c r="I35" s="66"/>
      <c r="J35" s="66"/>
      <c r="K35" s="47">
        <f t="shared" si="1"/>
        <v>0</v>
      </c>
      <c r="L35" s="48">
        <f t="shared" si="2"/>
        <v>0</v>
      </c>
      <c r="M35" s="46">
        <f t="shared" si="3"/>
        <v>0</v>
      </c>
      <c r="N35" s="46">
        <f t="shared" si="4"/>
        <v>0</v>
      </c>
      <c r="O35" s="46">
        <f t="shared" si="5"/>
        <v>0</v>
      </c>
      <c r="P35" s="47">
        <f t="shared" si="6"/>
        <v>0</v>
      </c>
    </row>
    <row r="36" spans="1:16" ht="12" thickBot="1" x14ac:dyDescent="0.25">
      <c r="A36" s="252" t="s">
        <v>662</v>
      </c>
      <c r="B36" s="253"/>
      <c r="C36" s="253"/>
      <c r="D36" s="253"/>
      <c r="E36" s="253"/>
      <c r="F36" s="253"/>
      <c r="G36" s="253"/>
      <c r="H36" s="253"/>
      <c r="I36" s="253"/>
      <c r="J36" s="253"/>
      <c r="K36" s="254"/>
      <c r="L36" s="70">
        <f>SUM(L14:L35)</f>
        <v>0</v>
      </c>
      <c r="M36" s="71">
        <f>SUM(M14:M35)</f>
        <v>0</v>
      </c>
      <c r="N36" s="71">
        <f>SUM(N14:N35)</f>
        <v>0</v>
      </c>
      <c r="O36" s="71">
        <f>SUM(O14:O35)</f>
        <v>0</v>
      </c>
      <c r="P36" s="72">
        <f>SUM(P14:P35)</f>
        <v>0</v>
      </c>
    </row>
    <row r="37" spans="1:16" x14ac:dyDescent="0.2">
      <c r="A37" s="17"/>
      <c r="B37" s="17"/>
      <c r="C37" s="17"/>
      <c r="D37" s="17"/>
      <c r="E37" s="162"/>
      <c r="F37" s="17"/>
      <c r="G37" s="17"/>
      <c r="H37" s="17"/>
      <c r="I37" s="17"/>
      <c r="J37" s="17"/>
      <c r="K37" s="17"/>
      <c r="L37" s="17"/>
      <c r="M37" s="17"/>
      <c r="N37" s="17"/>
      <c r="O37" s="17"/>
      <c r="P37" s="17"/>
    </row>
    <row r="38" spans="1:16" x14ac:dyDescent="0.2">
      <c r="A38" s="17"/>
      <c r="B38" s="17"/>
      <c r="C38" s="17"/>
      <c r="D38" s="17"/>
      <c r="E38" s="17"/>
      <c r="F38" s="17"/>
      <c r="G38" s="17"/>
      <c r="H38" s="17"/>
      <c r="I38" s="17"/>
      <c r="J38" s="17"/>
      <c r="K38" s="17"/>
      <c r="L38" s="17"/>
      <c r="M38" s="17"/>
      <c r="N38" s="17"/>
      <c r="O38" s="17"/>
      <c r="P38" s="17"/>
    </row>
    <row r="39" spans="1:16" x14ac:dyDescent="0.2">
      <c r="A39" s="1" t="s">
        <v>14</v>
      </c>
      <c r="B39" s="17"/>
      <c r="C39" s="251">
        <f>'Kops a'!C35:H35</f>
        <v>0</v>
      </c>
      <c r="D39" s="251"/>
      <c r="E39" s="251"/>
      <c r="F39" s="251"/>
      <c r="G39" s="251"/>
      <c r="H39" s="251"/>
      <c r="I39" s="17"/>
      <c r="J39" s="17"/>
      <c r="K39" s="17"/>
      <c r="L39" s="17"/>
      <c r="M39" s="17"/>
      <c r="N39" s="17"/>
      <c r="O39" s="17"/>
      <c r="P39" s="17"/>
    </row>
    <row r="40" spans="1:16" x14ac:dyDescent="0.2">
      <c r="A40" s="17"/>
      <c r="B40" s="17"/>
      <c r="C40" s="203" t="s">
        <v>15</v>
      </c>
      <c r="D40" s="203"/>
      <c r="E40" s="203"/>
      <c r="F40" s="203"/>
      <c r="G40" s="203"/>
      <c r="H40" s="203"/>
      <c r="I40" s="17"/>
      <c r="J40" s="17"/>
      <c r="K40" s="17"/>
      <c r="L40" s="17"/>
      <c r="M40" s="17"/>
      <c r="N40" s="17"/>
      <c r="O40" s="17"/>
      <c r="P40" s="17"/>
    </row>
    <row r="41" spans="1:16" x14ac:dyDescent="0.2">
      <c r="A41" s="17"/>
      <c r="B41" s="17"/>
      <c r="C41" s="17"/>
      <c r="D41" s="17"/>
      <c r="E41" s="17"/>
      <c r="F41" s="17"/>
      <c r="G41" s="17"/>
      <c r="H41" s="17"/>
      <c r="I41" s="17"/>
      <c r="J41" s="17"/>
      <c r="K41" s="17"/>
      <c r="L41" s="17"/>
      <c r="M41" s="17"/>
      <c r="N41" s="17"/>
      <c r="O41" s="17"/>
      <c r="P41" s="17"/>
    </row>
    <row r="42" spans="1:16" x14ac:dyDescent="0.2">
      <c r="A42" s="89" t="str">
        <f>'Kops a'!A38</f>
        <v>Tāme sastādīta 2021. gada</v>
      </c>
      <c r="B42" s="90"/>
      <c r="C42" s="90"/>
      <c r="D42" s="90"/>
      <c r="E42" s="17"/>
      <c r="F42" s="17"/>
      <c r="G42" s="17"/>
      <c r="H42" s="17"/>
      <c r="I42" s="17"/>
      <c r="J42" s="17"/>
      <c r="K42" s="17"/>
      <c r="L42" s="17"/>
      <c r="M42" s="17"/>
      <c r="N42" s="17"/>
      <c r="O42" s="17"/>
      <c r="P42" s="17"/>
    </row>
    <row r="43" spans="1:16" x14ac:dyDescent="0.2">
      <c r="A43" s="17"/>
      <c r="B43" s="17"/>
      <c r="C43" s="17"/>
      <c r="D43" s="17"/>
      <c r="E43" s="17"/>
      <c r="F43" s="17"/>
      <c r="G43" s="17"/>
      <c r="H43" s="17"/>
      <c r="I43" s="17"/>
      <c r="J43" s="17"/>
      <c r="K43" s="17"/>
      <c r="L43" s="17"/>
      <c r="M43" s="17"/>
      <c r="N43" s="17"/>
      <c r="O43" s="17"/>
      <c r="P43" s="17"/>
    </row>
    <row r="44" spans="1:16" x14ac:dyDescent="0.2">
      <c r="A44" s="1" t="s">
        <v>37</v>
      </c>
      <c r="B44" s="17"/>
      <c r="C44" s="251">
        <f>'Kops a'!C40:H40</f>
        <v>0</v>
      </c>
      <c r="D44" s="251"/>
      <c r="E44" s="251"/>
      <c r="F44" s="251"/>
      <c r="G44" s="251"/>
      <c r="H44" s="251"/>
      <c r="I44" s="17"/>
      <c r="J44" s="17"/>
      <c r="K44" s="17"/>
      <c r="L44" s="17"/>
      <c r="M44" s="17"/>
      <c r="N44" s="17"/>
      <c r="O44" s="17"/>
      <c r="P44" s="17"/>
    </row>
    <row r="45" spans="1:16" x14ac:dyDescent="0.2">
      <c r="A45" s="17"/>
      <c r="B45" s="17"/>
      <c r="C45" s="203" t="s">
        <v>15</v>
      </c>
      <c r="D45" s="203"/>
      <c r="E45" s="203"/>
      <c r="F45" s="203"/>
      <c r="G45" s="203"/>
      <c r="H45" s="203"/>
      <c r="I45" s="17"/>
      <c r="J45" s="17"/>
      <c r="K45" s="17"/>
      <c r="L45" s="17"/>
      <c r="M45" s="17"/>
      <c r="N45" s="17"/>
      <c r="O45" s="17"/>
      <c r="P45" s="17"/>
    </row>
    <row r="46" spans="1:16" x14ac:dyDescent="0.2">
      <c r="A46" s="17"/>
      <c r="B46" s="17"/>
      <c r="C46" s="17"/>
      <c r="D46" s="17"/>
      <c r="E46" s="17"/>
      <c r="F46" s="17"/>
      <c r="G46" s="17"/>
      <c r="H46" s="17"/>
      <c r="I46" s="17"/>
      <c r="J46" s="17"/>
      <c r="K46" s="17"/>
      <c r="L46" s="17"/>
      <c r="M46" s="17"/>
      <c r="N46" s="17"/>
      <c r="O46" s="17"/>
      <c r="P46" s="17"/>
    </row>
    <row r="47" spans="1:16" x14ac:dyDescent="0.2">
      <c r="A47" s="89" t="s">
        <v>54</v>
      </c>
      <c r="B47" s="90"/>
      <c r="C47" s="94">
        <f>'Kops a'!C43</f>
        <v>0</v>
      </c>
      <c r="D47" s="49"/>
      <c r="E47" s="17"/>
      <c r="F47" s="17"/>
      <c r="G47" s="17"/>
      <c r="H47" s="17"/>
      <c r="I47" s="17"/>
      <c r="J47" s="17"/>
      <c r="K47" s="17"/>
      <c r="L47" s="17"/>
      <c r="M47" s="17"/>
      <c r="N47" s="17"/>
      <c r="O47" s="17"/>
      <c r="P47" s="17"/>
    </row>
    <row r="48" spans="1:16" x14ac:dyDescent="0.2">
      <c r="A48" s="17"/>
      <c r="B48" s="17"/>
      <c r="C48" s="17"/>
      <c r="D48" s="17"/>
      <c r="E48" s="17"/>
      <c r="F48" s="17"/>
      <c r="G48" s="17"/>
      <c r="H48" s="17"/>
      <c r="I48" s="17"/>
      <c r="J48" s="17"/>
      <c r="K48" s="17"/>
      <c r="L48" s="17"/>
      <c r="M48" s="17"/>
      <c r="N48" s="17"/>
      <c r="O48" s="17"/>
      <c r="P48" s="17"/>
    </row>
    <row r="49" spans="1:1" ht="13.5" x14ac:dyDescent="0.2">
      <c r="A49" s="103" t="s">
        <v>62</v>
      </c>
    </row>
    <row r="50" spans="1:1" ht="12" x14ac:dyDescent="0.2">
      <c r="A50" s="104" t="s">
        <v>63</v>
      </c>
    </row>
    <row r="51" spans="1:1" ht="12" x14ac:dyDescent="0.2">
      <c r="A51" s="104" t="s">
        <v>64</v>
      </c>
    </row>
  </sheetData>
  <mergeCells count="22">
    <mergeCell ref="C2:I2"/>
    <mergeCell ref="C3:I3"/>
    <mergeCell ref="D5:L5"/>
    <mergeCell ref="D6:L6"/>
    <mergeCell ref="D7:L7"/>
    <mergeCell ref="N9:O9"/>
    <mergeCell ref="A12:A13"/>
    <mergeCell ref="B12:B13"/>
    <mergeCell ref="C12:C13"/>
    <mergeCell ref="D12:D13"/>
    <mergeCell ref="E12:E13"/>
    <mergeCell ref="L12:P12"/>
    <mergeCell ref="C45:H45"/>
    <mergeCell ref="C4:I4"/>
    <mergeCell ref="F12:K12"/>
    <mergeCell ref="A9:F9"/>
    <mergeCell ref="J9:M9"/>
    <mergeCell ref="D8:L8"/>
    <mergeCell ref="A36:K36"/>
    <mergeCell ref="C39:H39"/>
    <mergeCell ref="C40:H40"/>
    <mergeCell ref="C44:H44"/>
  </mergeCells>
  <conditionalFormatting sqref="A15:B15 B16 A17:B35 I15:J35 C15:G35">
    <cfRule type="cellIs" dxfId="188" priority="26" operator="equal">
      <formula>0</formula>
    </cfRule>
  </conditionalFormatting>
  <conditionalFormatting sqref="N9:O9 H14:H35 K14:P35">
    <cfRule type="cellIs" dxfId="187" priority="25" operator="equal">
      <formula>0</formula>
    </cfRule>
  </conditionalFormatting>
  <conditionalFormatting sqref="A9:F9">
    <cfRule type="containsText" dxfId="186"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85" priority="22" operator="equal">
      <formula>0</formula>
    </cfRule>
  </conditionalFormatting>
  <conditionalFormatting sqref="O10">
    <cfRule type="cellIs" dxfId="184" priority="21" operator="equal">
      <formula>"20__. gada __. _________"</formula>
    </cfRule>
  </conditionalFormatting>
  <conditionalFormatting sqref="A36:K36">
    <cfRule type="containsText" dxfId="183" priority="20" operator="containsText" text="Tiešās izmaksas kopā, t. sk. darba devēja sociālais nodoklis __.__% ">
      <formula>NOT(ISERROR(SEARCH("Tiešās izmaksas kopā, t. sk. darba devēja sociālais nodoklis __.__% ",A36)))</formula>
    </cfRule>
  </conditionalFormatting>
  <conditionalFormatting sqref="L36:P36">
    <cfRule type="cellIs" dxfId="182" priority="15" operator="equal">
      <formula>0</formula>
    </cfRule>
  </conditionalFormatting>
  <conditionalFormatting sqref="C4:I4">
    <cfRule type="cellIs" dxfId="181" priority="14" operator="equal">
      <formula>0</formula>
    </cfRule>
  </conditionalFormatting>
  <conditionalFormatting sqref="D5:L8">
    <cfRule type="cellIs" dxfId="180" priority="11" operator="equal">
      <formula>0</formula>
    </cfRule>
  </conditionalFormatting>
  <conditionalFormatting sqref="A14:B14 D14:G14 A16">
    <cfRule type="cellIs" dxfId="179" priority="10" operator="equal">
      <formula>0</formula>
    </cfRule>
  </conditionalFormatting>
  <conditionalFormatting sqref="C14">
    <cfRule type="cellIs" dxfId="178" priority="9" operator="equal">
      <formula>0</formula>
    </cfRule>
  </conditionalFormatting>
  <conditionalFormatting sqref="I14:J14">
    <cfRule type="cellIs" dxfId="177" priority="8" operator="equal">
      <formula>0</formula>
    </cfRule>
  </conditionalFormatting>
  <conditionalFormatting sqref="P10">
    <cfRule type="cellIs" dxfId="176" priority="7" operator="equal">
      <formula>"20__. gada __. _________"</formula>
    </cfRule>
  </conditionalFormatting>
  <conditionalFormatting sqref="C44:H44">
    <cfRule type="cellIs" dxfId="175" priority="4" operator="equal">
      <formula>0</formula>
    </cfRule>
  </conditionalFormatting>
  <conditionalFormatting sqref="C39:H39">
    <cfRule type="cellIs" dxfId="174" priority="3" operator="equal">
      <formula>0</formula>
    </cfRule>
  </conditionalFormatting>
  <conditionalFormatting sqref="C44:H44 C47 C39:H39">
    <cfRule type="cellIs" dxfId="173" priority="2" operator="equal">
      <formula>0</formula>
    </cfRule>
  </conditionalFormatting>
  <conditionalFormatting sqref="D1">
    <cfRule type="cellIs" dxfId="172" priority="1" operator="equal">
      <formula>0</formula>
    </cfRule>
  </conditionalFormatting>
  <pageMargins left="0.7" right="0.7" top="0.75" bottom="0.75" header="0.3" footer="0.3"/>
  <pageSetup scale="87" orientation="landscape" r:id="rId1"/>
  <rowBreaks count="1" manualBreakCount="1">
    <brk id="30" max="16383" man="1"/>
  </rowBreaks>
  <colBreaks count="1" manualBreakCount="1">
    <brk id="16" max="1048575" man="1"/>
  </colBreaks>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D422C369-7259-49E7-A89B-9D562DEE2E41}">
            <xm:f>NOT(ISERROR(SEARCH("Tāme sastādīta ____. gada ___. ______________",A42)))</xm:f>
            <xm:f>"Tāme sastādīta ____. gada ___. ______________"</xm:f>
            <x14:dxf>
              <font>
                <color auto="1"/>
              </font>
              <fill>
                <patternFill>
                  <bgColor rgb="FFC6EFCE"/>
                </patternFill>
              </fill>
            </x14:dxf>
          </x14:cfRule>
          <xm:sqref>A42</xm:sqref>
        </x14:conditionalFormatting>
        <x14:conditionalFormatting xmlns:xm="http://schemas.microsoft.com/office/excel/2006/main">
          <x14:cfRule type="containsText" priority="5" operator="containsText" id="{D859E3E6-089F-4F16-889A-98EF63E5F3AC}">
            <xm:f>NOT(ISERROR(SEARCH("Sertifikāta Nr. _________________________________",A47)))</xm:f>
            <xm:f>"Sertifikāta Nr. _________________________________"</xm:f>
            <x14:dxf>
              <font>
                <color auto="1"/>
              </font>
              <fill>
                <patternFill>
                  <bgColor rgb="FFC6EFCE"/>
                </patternFill>
              </fill>
            </x14:dxf>
          </x14:cfRule>
          <xm:sqref>A47</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9" tint="0.39997558519241921"/>
  </sheetPr>
  <dimension ref="A1:T43"/>
  <sheetViews>
    <sheetView topLeftCell="A13" zoomScaleNormal="100" workbookViewId="0">
      <selection activeCell="A29" sqref="A29"/>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24.85546875" style="1" customWidth="1"/>
    <col min="18" max="16384" width="9.140625" style="1"/>
  </cols>
  <sheetData>
    <row r="1" spans="1:19" x14ac:dyDescent="0.2">
      <c r="A1" s="22"/>
      <c r="B1" s="22"/>
      <c r="C1" s="26" t="s">
        <v>38</v>
      </c>
      <c r="D1" s="50">
        <f>'Kops a'!A18</f>
        <v>0</v>
      </c>
      <c r="E1" s="22"/>
      <c r="F1" s="22"/>
      <c r="G1" s="22"/>
      <c r="H1" s="22"/>
      <c r="I1" s="22"/>
      <c r="J1" s="22"/>
      <c r="N1" s="25"/>
      <c r="O1" s="26"/>
      <c r="P1" s="27"/>
    </row>
    <row r="2" spans="1:19" x14ac:dyDescent="0.2">
      <c r="A2" s="28"/>
      <c r="B2" s="28"/>
      <c r="C2" s="255" t="s">
        <v>203</v>
      </c>
      <c r="D2" s="255"/>
      <c r="E2" s="255"/>
      <c r="F2" s="255"/>
      <c r="G2" s="255"/>
      <c r="H2" s="255"/>
      <c r="I2" s="255"/>
      <c r="J2" s="28"/>
    </row>
    <row r="3" spans="1:19" x14ac:dyDescent="0.2">
      <c r="A3" s="29"/>
      <c r="B3" s="29"/>
      <c r="C3" s="246" t="s">
        <v>17</v>
      </c>
      <c r="D3" s="246"/>
      <c r="E3" s="246"/>
      <c r="F3" s="246"/>
      <c r="G3" s="246"/>
      <c r="H3" s="246"/>
      <c r="I3" s="246"/>
      <c r="J3" s="29"/>
    </row>
    <row r="4" spans="1:19" x14ac:dyDescent="0.2">
      <c r="A4" s="29"/>
      <c r="B4" s="29"/>
      <c r="C4" s="256" t="s">
        <v>52</v>
      </c>
      <c r="D4" s="256"/>
      <c r="E4" s="256"/>
      <c r="F4" s="256"/>
      <c r="G4" s="256"/>
      <c r="H4" s="256"/>
      <c r="I4" s="256"/>
      <c r="J4" s="29"/>
    </row>
    <row r="5" spans="1:19" x14ac:dyDescent="0.2">
      <c r="A5" s="22"/>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19" x14ac:dyDescent="0.2">
      <c r="A6" s="22"/>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19" x14ac:dyDescent="0.2">
      <c r="A7" s="22"/>
      <c r="B7" s="22"/>
      <c r="C7" s="26" t="s">
        <v>7</v>
      </c>
      <c r="D7" s="269" t="str">
        <f>'Kops a'!D8</f>
        <v>Toma iela 47 (1-6), Liepāja</v>
      </c>
      <c r="E7" s="269"/>
      <c r="F7" s="269"/>
      <c r="G7" s="269"/>
      <c r="H7" s="269"/>
      <c r="I7" s="269"/>
      <c r="J7" s="269"/>
      <c r="K7" s="269"/>
      <c r="L7" s="269"/>
      <c r="M7" s="17"/>
      <c r="N7" s="17"/>
      <c r="O7" s="17"/>
      <c r="P7" s="17"/>
    </row>
    <row r="8" spans="1:19" x14ac:dyDescent="0.2">
      <c r="A8" s="22"/>
      <c r="B8" s="22"/>
      <c r="C8" s="4" t="s">
        <v>20</v>
      </c>
      <c r="D8" s="269" t="str">
        <f>'Kops a'!D9</f>
        <v>2018/3-62/444</v>
      </c>
      <c r="E8" s="269"/>
      <c r="F8" s="269"/>
      <c r="G8" s="269"/>
      <c r="H8" s="269"/>
      <c r="I8" s="269"/>
      <c r="J8" s="269"/>
      <c r="K8" s="269"/>
      <c r="L8" s="269"/>
      <c r="M8" s="17"/>
      <c r="N8" s="17"/>
      <c r="O8" s="17"/>
      <c r="P8" s="17"/>
    </row>
    <row r="9" spans="1:19" ht="11.25" customHeight="1" x14ac:dyDescent="0.2">
      <c r="A9" s="257" t="s">
        <v>661</v>
      </c>
      <c r="B9" s="257"/>
      <c r="C9" s="257"/>
      <c r="D9" s="257"/>
      <c r="E9" s="257"/>
      <c r="F9" s="257"/>
      <c r="G9" s="30"/>
      <c r="H9" s="30"/>
      <c r="I9" s="30"/>
      <c r="J9" s="261" t="s">
        <v>39</v>
      </c>
      <c r="K9" s="261"/>
      <c r="L9" s="261"/>
      <c r="M9" s="261"/>
      <c r="N9" s="268">
        <f>P28</f>
        <v>0</v>
      </c>
      <c r="O9" s="268"/>
      <c r="P9" s="30"/>
    </row>
    <row r="10" spans="1:19" x14ac:dyDescent="0.2">
      <c r="A10" s="31"/>
      <c r="B10" s="32"/>
      <c r="C10" s="4"/>
      <c r="D10" s="22"/>
      <c r="E10" s="22"/>
      <c r="F10" s="22"/>
      <c r="G10" s="22"/>
      <c r="H10" s="22"/>
      <c r="I10" s="22"/>
      <c r="J10" s="22"/>
      <c r="K10" s="22"/>
      <c r="L10" s="28"/>
      <c r="M10" s="28"/>
      <c r="O10" s="92"/>
      <c r="P10" s="91" t="str">
        <f>A34</f>
        <v>Tāme sastādīta 2021. gada</v>
      </c>
    </row>
    <row r="11" spans="1:19" ht="12" thickBot="1" x14ac:dyDescent="0.25">
      <c r="A11" s="31"/>
      <c r="B11" s="32"/>
      <c r="C11" s="4"/>
      <c r="D11" s="22"/>
      <c r="E11" s="22"/>
      <c r="F11" s="22"/>
      <c r="G11" s="22"/>
      <c r="H11" s="22"/>
      <c r="I11" s="22"/>
      <c r="J11" s="22"/>
      <c r="K11" s="22"/>
      <c r="L11" s="33"/>
      <c r="M11" s="33"/>
      <c r="N11" s="34"/>
      <c r="O11" s="25"/>
      <c r="P11" s="22"/>
    </row>
    <row r="12" spans="1:19" x14ac:dyDescent="0.2">
      <c r="A12" s="225" t="s">
        <v>23</v>
      </c>
      <c r="B12" s="263" t="s">
        <v>40</v>
      </c>
      <c r="C12" s="259" t="s">
        <v>41</v>
      </c>
      <c r="D12" s="266" t="s">
        <v>42</v>
      </c>
      <c r="E12" s="249" t="s">
        <v>43</v>
      </c>
      <c r="F12" s="258" t="s">
        <v>44</v>
      </c>
      <c r="G12" s="259"/>
      <c r="H12" s="259"/>
      <c r="I12" s="259"/>
      <c r="J12" s="259"/>
      <c r="K12" s="260"/>
      <c r="L12" s="258" t="s">
        <v>45</v>
      </c>
      <c r="M12" s="259"/>
      <c r="N12" s="259"/>
      <c r="O12" s="259"/>
      <c r="P12" s="260"/>
    </row>
    <row r="13" spans="1:19" ht="126.75" customHeight="1" thickBot="1" x14ac:dyDescent="0.25">
      <c r="A13" s="226"/>
      <c r="B13" s="272"/>
      <c r="C13" s="265"/>
      <c r="D13" s="267"/>
      <c r="E13" s="250"/>
      <c r="F13" s="35" t="s">
        <v>46</v>
      </c>
      <c r="G13" s="36" t="s">
        <v>47</v>
      </c>
      <c r="H13" s="36" t="s">
        <v>48</v>
      </c>
      <c r="I13" s="36" t="s">
        <v>49</v>
      </c>
      <c r="J13" s="36" t="s">
        <v>50</v>
      </c>
      <c r="K13" s="61" t="s">
        <v>51</v>
      </c>
      <c r="L13" s="35" t="s">
        <v>46</v>
      </c>
      <c r="M13" s="36" t="s">
        <v>48</v>
      </c>
      <c r="N13" s="36" t="s">
        <v>49</v>
      </c>
      <c r="O13" s="36" t="s">
        <v>50</v>
      </c>
      <c r="P13" s="61" t="s">
        <v>51</v>
      </c>
    </row>
    <row r="14" spans="1:19" ht="22.5" x14ac:dyDescent="0.2">
      <c r="A14" s="159" t="s">
        <v>65</v>
      </c>
      <c r="B14" s="138"/>
      <c r="C14" s="111" t="s">
        <v>595</v>
      </c>
      <c r="D14" s="24"/>
      <c r="E14" s="68"/>
      <c r="F14" s="69"/>
      <c r="G14" s="66"/>
      <c r="H14" s="46">
        <f t="shared" ref="H14:H27" si="0">ROUND(F14*G14,2)</f>
        <v>0</v>
      </c>
      <c r="I14" s="66"/>
      <c r="J14" s="66"/>
      <c r="K14" s="47">
        <f t="shared" ref="K14:K27" si="1">SUM(H14:J14)</f>
        <v>0</v>
      </c>
      <c r="L14" s="48">
        <f t="shared" ref="L14:L27" si="2">ROUND(E14*F14,2)</f>
        <v>0</v>
      </c>
      <c r="M14" s="46">
        <f t="shared" ref="M14:M27" si="3">ROUND(H14*E14,2)</f>
        <v>0</v>
      </c>
      <c r="N14" s="46">
        <f t="shared" ref="N14:N27" si="4">ROUND(I14*E14,2)</f>
        <v>0</v>
      </c>
      <c r="O14" s="46">
        <f t="shared" ref="O14:O27" si="5">ROUND(J14*E14,2)</f>
        <v>0</v>
      </c>
      <c r="P14" s="47">
        <f t="shared" ref="P14:P27" si="6">SUM(M14:O14)</f>
        <v>0</v>
      </c>
      <c r="Q14" s="186"/>
    </row>
    <row r="15" spans="1:19" x14ac:dyDescent="0.2">
      <c r="A15" s="37" t="s">
        <v>68</v>
      </c>
      <c r="B15" s="38"/>
      <c r="C15" s="111" t="s">
        <v>205</v>
      </c>
      <c r="D15" s="106" t="s">
        <v>87</v>
      </c>
      <c r="E15" s="112">
        <v>1.2</v>
      </c>
      <c r="F15" s="69"/>
      <c r="G15" s="66"/>
      <c r="H15" s="46">
        <f t="shared" si="0"/>
        <v>0</v>
      </c>
      <c r="I15" s="66"/>
      <c r="J15" s="66"/>
      <c r="K15" s="47">
        <f t="shared" si="1"/>
        <v>0</v>
      </c>
      <c r="L15" s="48">
        <f t="shared" si="2"/>
        <v>0</v>
      </c>
      <c r="M15" s="46">
        <f t="shared" si="3"/>
        <v>0</v>
      </c>
      <c r="N15" s="46">
        <f t="shared" si="4"/>
        <v>0</v>
      </c>
      <c r="O15" s="46">
        <f t="shared" si="5"/>
        <v>0</v>
      </c>
      <c r="P15" s="47">
        <f t="shared" si="6"/>
        <v>0</v>
      </c>
      <c r="Q15" s="186"/>
      <c r="R15" s="116"/>
    </row>
    <row r="16" spans="1:19" x14ac:dyDescent="0.2">
      <c r="A16" s="37" t="s">
        <v>71</v>
      </c>
      <c r="B16" s="38"/>
      <c r="C16" s="111" t="s">
        <v>206</v>
      </c>
      <c r="D16" s="106" t="s">
        <v>87</v>
      </c>
      <c r="E16" s="112">
        <f>1.2*0.1</f>
        <v>0.12</v>
      </c>
      <c r="F16" s="69"/>
      <c r="G16" s="66"/>
      <c r="H16" s="46">
        <f t="shared" si="0"/>
        <v>0</v>
      </c>
      <c r="I16" s="66"/>
      <c r="J16" s="66"/>
      <c r="K16" s="47">
        <f t="shared" si="1"/>
        <v>0</v>
      </c>
      <c r="L16" s="48">
        <f t="shared" si="2"/>
        <v>0</v>
      </c>
      <c r="M16" s="46">
        <f t="shared" si="3"/>
        <v>0</v>
      </c>
      <c r="N16" s="46">
        <f t="shared" si="4"/>
        <v>0</v>
      </c>
      <c r="O16" s="46">
        <f t="shared" si="5"/>
        <v>0</v>
      </c>
      <c r="P16" s="47">
        <f t="shared" si="6"/>
        <v>0</v>
      </c>
      <c r="Q16" s="186"/>
      <c r="R16" s="116"/>
      <c r="S16" s="110"/>
    </row>
    <row r="17" spans="1:20" x14ac:dyDescent="0.2">
      <c r="A17" s="159" t="s">
        <v>74</v>
      </c>
      <c r="B17" s="38"/>
      <c r="C17" s="111" t="s">
        <v>207</v>
      </c>
      <c r="D17" s="106" t="s">
        <v>70</v>
      </c>
      <c r="E17" s="112">
        <v>12.4</v>
      </c>
      <c r="F17" s="69"/>
      <c r="G17" s="66"/>
      <c r="H17" s="46">
        <f t="shared" si="0"/>
        <v>0</v>
      </c>
      <c r="I17" s="66"/>
      <c r="J17" s="66"/>
      <c r="K17" s="47">
        <f t="shared" si="1"/>
        <v>0</v>
      </c>
      <c r="L17" s="48">
        <f t="shared" si="2"/>
        <v>0</v>
      </c>
      <c r="M17" s="46">
        <f t="shared" si="3"/>
        <v>0</v>
      </c>
      <c r="N17" s="46">
        <f t="shared" si="4"/>
        <v>0</v>
      </c>
      <c r="O17" s="46">
        <f t="shared" si="5"/>
        <v>0</v>
      </c>
      <c r="P17" s="47">
        <f t="shared" si="6"/>
        <v>0</v>
      </c>
      <c r="S17" s="110"/>
      <c r="T17" s="116"/>
    </row>
    <row r="18" spans="1:20" ht="22.5" x14ac:dyDescent="0.2">
      <c r="A18" s="137" t="s">
        <v>77</v>
      </c>
      <c r="B18" s="38"/>
      <c r="C18" s="45" t="s">
        <v>208</v>
      </c>
      <c r="D18" s="24" t="s">
        <v>73</v>
      </c>
      <c r="E18" s="68">
        <v>4</v>
      </c>
      <c r="F18" s="69"/>
      <c r="G18" s="66"/>
      <c r="H18" s="46">
        <f t="shared" si="0"/>
        <v>0</v>
      </c>
      <c r="I18" s="66"/>
      <c r="J18" s="66"/>
      <c r="K18" s="47">
        <f t="shared" si="1"/>
        <v>0</v>
      </c>
      <c r="L18" s="48">
        <f t="shared" si="2"/>
        <v>0</v>
      </c>
      <c r="M18" s="46">
        <f t="shared" si="3"/>
        <v>0</v>
      </c>
      <c r="N18" s="46">
        <f t="shared" si="4"/>
        <v>0</v>
      </c>
      <c r="O18" s="46">
        <f t="shared" si="5"/>
        <v>0</v>
      </c>
      <c r="P18" s="47">
        <f t="shared" si="6"/>
        <v>0</v>
      </c>
    </row>
    <row r="19" spans="1:20" x14ac:dyDescent="0.2">
      <c r="A19" s="137" t="s">
        <v>98</v>
      </c>
      <c r="B19" s="38"/>
      <c r="C19" s="45" t="s">
        <v>209</v>
      </c>
      <c r="D19" s="24"/>
      <c r="E19" s="68"/>
      <c r="F19" s="69"/>
      <c r="G19" s="66"/>
      <c r="H19" s="46">
        <f t="shared" si="0"/>
        <v>0</v>
      </c>
      <c r="I19" s="66"/>
      <c r="J19" s="66"/>
      <c r="K19" s="47">
        <f t="shared" si="1"/>
        <v>0</v>
      </c>
      <c r="L19" s="48">
        <f t="shared" si="2"/>
        <v>0</v>
      </c>
      <c r="M19" s="46">
        <f t="shared" si="3"/>
        <v>0</v>
      </c>
      <c r="N19" s="46">
        <f t="shared" si="4"/>
        <v>0</v>
      </c>
      <c r="O19" s="46">
        <f t="shared" si="5"/>
        <v>0</v>
      </c>
      <c r="P19" s="47">
        <f t="shared" si="6"/>
        <v>0</v>
      </c>
    </row>
    <row r="20" spans="1:20" x14ac:dyDescent="0.2">
      <c r="A20" s="159" t="s">
        <v>79</v>
      </c>
      <c r="B20" s="38"/>
      <c r="C20" s="111" t="s">
        <v>210</v>
      </c>
      <c r="D20" s="106" t="s">
        <v>70</v>
      </c>
      <c r="E20" s="112">
        <v>24.5</v>
      </c>
      <c r="F20" s="69"/>
      <c r="G20" s="66"/>
      <c r="H20" s="46">
        <f t="shared" si="0"/>
        <v>0</v>
      </c>
      <c r="I20" s="66"/>
      <c r="J20" s="66"/>
      <c r="K20" s="47">
        <f t="shared" si="1"/>
        <v>0</v>
      </c>
      <c r="L20" s="48">
        <f t="shared" si="2"/>
        <v>0</v>
      </c>
      <c r="M20" s="46">
        <f t="shared" si="3"/>
        <v>0</v>
      </c>
      <c r="N20" s="46">
        <f t="shared" si="4"/>
        <v>0</v>
      </c>
      <c r="O20" s="46">
        <f t="shared" si="5"/>
        <v>0</v>
      </c>
      <c r="P20" s="47">
        <f t="shared" si="6"/>
        <v>0</v>
      </c>
      <c r="R20" s="21"/>
      <c r="S20" s="110"/>
      <c r="T20" s="116"/>
    </row>
    <row r="21" spans="1:20" ht="33.75" x14ac:dyDescent="0.2">
      <c r="A21" s="137" t="s">
        <v>81</v>
      </c>
      <c r="B21" s="38"/>
      <c r="C21" s="111" t="s">
        <v>211</v>
      </c>
      <c r="D21" s="106" t="s">
        <v>70</v>
      </c>
      <c r="E21" s="112">
        <v>2.4500000000000002</v>
      </c>
      <c r="F21" s="69"/>
      <c r="G21" s="66"/>
      <c r="H21" s="46">
        <f t="shared" si="0"/>
        <v>0</v>
      </c>
      <c r="I21" s="66"/>
      <c r="J21" s="66"/>
      <c r="K21" s="47">
        <f t="shared" si="1"/>
        <v>0</v>
      </c>
      <c r="L21" s="48">
        <f t="shared" si="2"/>
        <v>0</v>
      </c>
      <c r="M21" s="46">
        <f t="shared" si="3"/>
        <v>0</v>
      </c>
      <c r="N21" s="46">
        <f t="shared" si="4"/>
        <v>0</v>
      </c>
      <c r="O21" s="46">
        <f t="shared" si="5"/>
        <v>0</v>
      </c>
      <c r="P21" s="47">
        <f t="shared" si="6"/>
        <v>0</v>
      </c>
      <c r="S21" s="116"/>
    </row>
    <row r="22" spans="1:20" ht="22.5" x14ac:dyDescent="0.2">
      <c r="A22" s="137" t="s">
        <v>83</v>
      </c>
      <c r="B22" s="38"/>
      <c r="C22" s="111" t="s">
        <v>596</v>
      </c>
      <c r="D22" s="106" t="s">
        <v>70</v>
      </c>
      <c r="E22" s="112">
        <v>4.9000000000000004</v>
      </c>
      <c r="F22" s="69"/>
      <c r="G22" s="66"/>
      <c r="H22" s="46">
        <f t="shared" si="0"/>
        <v>0</v>
      </c>
      <c r="I22" s="66"/>
      <c r="J22" s="66"/>
      <c r="K22" s="47">
        <f t="shared" si="1"/>
        <v>0</v>
      </c>
      <c r="L22" s="48">
        <f t="shared" si="2"/>
        <v>0</v>
      </c>
      <c r="M22" s="46">
        <f t="shared" si="3"/>
        <v>0</v>
      </c>
      <c r="N22" s="46">
        <f t="shared" si="4"/>
        <v>0</v>
      </c>
      <c r="O22" s="46">
        <f t="shared" si="5"/>
        <v>0</v>
      </c>
      <c r="P22" s="47">
        <f t="shared" si="6"/>
        <v>0</v>
      </c>
      <c r="R22" s="21"/>
      <c r="S22" s="116"/>
    </row>
    <row r="23" spans="1:20" x14ac:dyDescent="0.2">
      <c r="A23" s="159" t="s">
        <v>85</v>
      </c>
      <c r="B23" s="38"/>
      <c r="C23" s="111" t="s">
        <v>212</v>
      </c>
      <c r="D23" s="106" t="s">
        <v>70</v>
      </c>
      <c r="E23" s="112">
        <v>16.8</v>
      </c>
      <c r="F23" s="69"/>
      <c r="G23" s="66"/>
      <c r="H23" s="46">
        <f t="shared" si="0"/>
        <v>0</v>
      </c>
      <c r="I23" s="66"/>
      <c r="J23" s="66"/>
      <c r="K23" s="47">
        <f t="shared" si="1"/>
        <v>0</v>
      </c>
      <c r="L23" s="48">
        <f t="shared" si="2"/>
        <v>0</v>
      </c>
      <c r="M23" s="46">
        <f t="shared" si="3"/>
        <v>0</v>
      </c>
      <c r="N23" s="46">
        <f t="shared" si="4"/>
        <v>0</v>
      </c>
      <c r="O23" s="46">
        <f t="shared" si="5"/>
        <v>0</v>
      </c>
      <c r="P23" s="47">
        <f t="shared" si="6"/>
        <v>0</v>
      </c>
      <c r="R23" s="21"/>
      <c r="S23" s="110"/>
    </row>
    <row r="24" spans="1:20" x14ac:dyDescent="0.2">
      <c r="A24" s="137" t="s">
        <v>88</v>
      </c>
      <c r="B24" s="38"/>
      <c r="C24" s="111" t="s">
        <v>213</v>
      </c>
      <c r="D24" s="106" t="s">
        <v>70</v>
      </c>
      <c r="E24" s="112">
        <v>16.8</v>
      </c>
      <c r="F24" s="69"/>
      <c r="G24" s="66"/>
      <c r="H24" s="46">
        <f t="shared" si="0"/>
        <v>0</v>
      </c>
      <c r="I24" s="66"/>
      <c r="J24" s="66"/>
      <c r="K24" s="47">
        <f t="shared" si="1"/>
        <v>0</v>
      </c>
      <c r="L24" s="48">
        <f t="shared" si="2"/>
        <v>0</v>
      </c>
      <c r="M24" s="46">
        <f t="shared" si="3"/>
        <v>0</v>
      </c>
      <c r="N24" s="46">
        <f t="shared" si="4"/>
        <v>0</v>
      </c>
      <c r="O24" s="46">
        <f t="shared" si="5"/>
        <v>0</v>
      </c>
      <c r="P24" s="47">
        <f t="shared" si="6"/>
        <v>0</v>
      </c>
      <c r="R24" s="21"/>
    </row>
    <row r="25" spans="1:20" x14ac:dyDescent="0.2">
      <c r="A25" s="137" t="s">
        <v>89</v>
      </c>
      <c r="B25" s="38"/>
      <c r="C25" s="111" t="s">
        <v>214</v>
      </c>
      <c r="D25" s="106" t="s">
        <v>70</v>
      </c>
      <c r="E25" s="112">
        <v>16.8</v>
      </c>
      <c r="F25" s="69"/>
      <c r="G25" s="66"/>
      <c r="H25" s="46">
        <f t="shared" si="0"/>
        <v>0</v>
      </c>
      <c r="I25" s="66"/>
      <c r="J25" s="66"/>
      <c r="K25" s="47">
        <f t="shared" si="1"/>
        <v>0</v>
      </c>
      <c r="L25" s="48">
        <f t="shared" si="2"/>
        <v>0</v>
      </c>
      <c r="M25" s="46">
        <f t="shared" si="3"/>
        <v>0</v>
      </c>
      <c r="N25" s="46">
        <f t="shared" si="4"/>
        <v>0</v>
      </c>
      <c r="O25" s="46">
        <f t="shared" si="5"/>
        <v>0</v>
      </c>
      <c r="P25" s="47">
        <f t="shared" si="6"/>
        <v>0</v>
      </c>
    </row>
    <row r="26" spans="1:20" x14ac:dyDescent="0.2">
      <c r="A26" s="159" t="s">
        <v>90</v>
      </c>
      <c r="B26" s="38"/>
      <c r="C26" s="111" t="s">
        <v>597</v>
      </c>
      <c r="D26" s="106" t="s">
        <v>70</v>
      </c>
      <c r="E26" s="112">
        <v>16.8</v>
      </c>
      <c r="F26" s="69"/>
      <c r="G26" s="66"/>
      <c r="H26" s="46">
        <f t="shared" si="0"/>
        <v>0</v>
      </c>
      <c r="I26" s="66"/>
      <c r="J26" s="66"/>
      <c r="K26" s="47">
        <f t="shared" si="1"/>
        <v>0</v>
      </c>
      <c r="L26" s="48">
        <f t="shared" si="2"/>
        <v>0</v>
      </c>
      <c r="M26" s="46">
        <f t="shared" si="3"/>
        <v>0</v>
      </c>
      <c r="N26" s="46">
        <f t="shared" si="4"/>
        <v>0</v>
      </c>
      <c r="O26" s="46">
        <f t="shared" si="5"/>
        <v>0</v>
      </c>
      <c r="P26" s="47">
        <f t="shared" si="6"/>
        <v>0</v>
      </c>
      <c r="R26" s="116"/>
    </row>
    <row r="27" spans="1:20" ht="12" thickBot="1" x14ac:dyDescent="0.25">
      <c r="A27" s="137" t="s">
        <v>91</v>
      </c>
      <c r="B27" s="38"/>
      <c r="C27" s="111" t="s">
        <v>598</v>
      </c>
      <c r="D27" s="106" t="s">
        <v>70</v>
      </c>
      <c r="E27" s="112">
        <v>10.5</v>
      </c>
      <c r="F27" s="69"/>
      <c r="G27" s="66"/>
      <c r="H27" s="46">
        <f t="shared" si="0"/>
        <v>0</v>
      </c>
      <c r="I27" s="66"/>
      <c r="J27" s="66"/>
      <c r="K27" s="47">
        <f t="shared" si="1"/>
        <v>0</v>
      </c>
      <c r="L27" s="48">
        <f t="shared" si="2"/>
        <v>0</v>
      </c>
      <c r="M27" s="46">
        <f t="shared" si="3"/>
        <v>0</v>
      </c>
      <c r="N27" s="46">
        <f t="shared" si="4"/>
        <v>0</v>
      </c>
      <c r="O27" s="46">
        <f t="shared" si="5"/>
        <v>0</v>
      </c>
      <c r="P27" s="47">
        <f t="shared" si="6"/>
        <v>0</v>
      </c>
      <c r="R27" s="116"/>
    </row>
    <row r="28" spans="1:20" ht="12" thickBot="1" x14ac:dyDescent="0.25">
      <c r="A28" s="252" t="s">
        <v>662</v>
      </c>
      <c r="B28" s="253"/>
      <c r="C28" s="253"/>
      <c r="D28" s="253"/>
      <c r="E28" s="253"/>
      <c r="F28" s="253"/>
      <c r="G28" s="253"/>
      <c r="H28" s="253"/>
      <c r="I28" s="253"/>
      <c r="J28" s="253"/>
      <c r="K28" s="254"/>
      <c r="L28" s="70">
        <f>SUM(L14:L27)</f>
        <v>0</v>
      </c>
      <c r="M28" s="71">
        <f>SUM(M14:M27)</f>
        <v>0</v>
      </c>
      <c r="N28" s="71">
        <f>SUM(N14:N27)</f>
        <v>0</v>
      </c>
      <c r="O28" s="71">
        <f>SUM(O14:O27)</f>
        <v>0</v>
      </c>
      <c r="P28" s="72">
        <f>SUM(P14:P27)</f>
        <v>0</v>
      </c>
    </row>
    <row r="29" spans="1:20" x14ac:dyDescent="0.2">
      <c r="A29" s="17"/>
      <c r="B29" s="17"/>
      <c r="C29" s="17"/>
      <c r="D29" s="17"/>
      <c r="E29" s="161"/>
      <c r="F29" s="17"/>
      <c r="G29" s="17"/>
      <c r="H29" s="17"/>
      <c r="I29" s="17"/>
      <c r="J29" s="17"/>
      <c r="K29" s="17"/>
      <c r="L29" s="17"/>
      <c r="M29" s="17"/>
      <c r="N29" s="17"/>
      <c r="O29" s="17"/>
      <c r="P29" s="17"/>
    </row>
    <row r="30" spans="1:20" x14ac:dyDescent="0.2">
      <c r="A30" s="17"/>
      <c r="B30" s="17"/>
      <c r="C30" s="17"/>
      <c r="D30" s="17"/>
      <c r="E30" s="17"/>
      <c r="F30" s="17"/>
      <c r="G30" s="17"/>
      <c r="H30" s="17"/>
      <c r="I30" s="17"/>
      <c r="J30" s="17"/>
      <c r="K30" s="17"/>
      <c r="L30" s="17"/>
      <c r="M30" s="17"/>
      <c r="N30" s="17"/>
      <c r="O30" s="17"/>
      <c r="P30" s="17"/>
      <c r="R30" s="134"/>
      <c r="S30" s="134"/>
    </row>
    <row r="31" spans="1:20" x14ac:dyDescent="0.2">
      <c r="A31" s="1" t="s">
        <v>14</v>
      </c>
      <c r="B31" s="17"/>
      <c r="C31" s="251">
        <f>'Kops a'!C35:H35</f>
        <v>0</v>
      </c>
      <c r="D31" s="251"/>
      <c r="E31" s="251"/>
      <c r="F31" s="251"/>
      <c r="G31" s="251"/>
      <c r="H31" s="251"/>
      <c r="I31" s="17"/>
      <c r="J31" s="17"/>
      <c r="K31" s="17"/>
      <c r="L31" s="17"/>
      <c r="M31" s="17"/>
      <c r="N31" s="17"/>
      <c r="O31" s="17"/>
      <c r="P31" s="17"/>
      <c r="R31" s="134"/>
      <c r="S31" s="134"/>
    </row>
    <row r="32" spans="1:20" x14ac:dyDescent="0.2">
      <c r="A32" s="17"/>
      <c r="B32" s="17"/>
      <c r="C32" s="203" t="s">
        <v>15</v>
      </c>
      <c r="D32" s="203"/>
      <c r="E32" s="203"/>
      <c r="F32" s="203"/>
      <c r="G32" s="203"/>
      <c r="H32" s="203"/>
      <c r="I32" s="17"/>
      <c r="J32" s="17"/>
      <c r="K32" s="17"/>
      <c r="L32" s="17"/>
      <c r="M32" s="17"/>
      <c r="N32" s="17"/>
      <c r="O32" s="17"/>
      <c r="P32" s="17"/>
      <c r="R32" s="134"/>
      <c r="S32" s="134"/>
    </row>
    <row r="33" spans="1:16" x14ac:dyDescent="0.2">
      <c r="A33" s="17"/>
      <c r="B33" s="17"/>
      <c r="C33" s="17"/>
      <c r="D33" s="17"/>
      <c r="E33" s="17"/>
      <c r="F33" s="17"/>
      <c r="G33" s="17"/>
      <c r="H33" s="17"/>
      <c r="I33" s="17"/>
      <c r="J33" s="17"/>
      <c r="K33" s="17"/>
      <c r="L33" s="17"/>
      <c r="M33" s="17"/>
      <c r="N33" s="17"/>
      <c r="O33" s="17"/>
      <c r="P33" s="17"/>
    </row>
    <row r="34" spans="1:16" x14ac:dyDescent="0.2">
      <c r="A34" s="89" t="str">
        <f>'Kops a'!A38</f>
        <v>Tāme sastādīta 2021. gada</v>
      </c>
      <c r="B34" s="90"/>
      <c r="C34" s="90"/>
      <c r="D34" s="90"/>
      <c r="E34" s="17"/>
      <c r="F34" s="17"/>
      <c r="G34" s="17"/>
      <c r="H34" s="17"/>
      <c r="I34" s="17"/>
      <c r="J34" s="17"/>
      <c r="K34" s="17"/>
      <c r="L34" s="17"/>
      <c r="M34" s="17"/>
      <c r="N34" s="17"/>
      <c r="O34" s="17"/>
      <c r="P34" s="17"/>
    </row>
    <row r="35" spans="1:16" x14ac:dyDescent="0.2">
      <c r="A35" s="17"/>
      <c r="B35" s="17"/>
      <c r="C35" s="17"/>
      <c r="D35" s="17"/>
      <c r="E35" s="17"/>
      <c r="F35" s="17"/>
      <c r="G35" s="17"/>
      <c r="H35" s="17"/>
      <c r="I35" s="17"/>
      <c r="J35" s="17"/>
      <c r="K35" s="17"/>
      <c r="L35" s="17"/>
      <c r="M35" s="17"/>
      <c r="N35" s="17"/>
      <c r="O35" s="17"/>
      <c r="P35" s="17"/>
    </row>
    <row r="36" spans="1:16" x14ac:dyDescent="0.2">
      <c r="A36" s="1" t="s">
        <v>37</v>
      </c>
      <c r="B36" s="17"/>
      <c r="C36" s="251">
        <f>'Kops a'!C40:H40</f>
        <v>0</v>
      </c>
      <c r="D36" s="251"/>
      <c r="E36" s="251"/>
      <c r="F36" s="251"/>
      <c r="G36" s="251"/>
      <c r="H36" s="251"/>
      <c r="I36" s="17"/>
      <c r="J36" s="17"/>
      <c r="K36" s="17"/>
      <c r="L36" s="17"/>
      <c r="M36" s="17"/>
      <c r="N36" s="17"/>
      <c r="O36" s="17"/>
      <c r="P36" s="17"/>
    </row>
    <row r="37" spans="1:16" x14ac:dyDescent="0.2">
      <c r="A37" s="17"/>
      <c r="B37" s="17"/>
      <c r="C37" s="203" t="s">
        <v>15</v>
      </c>
      <c r="D37" s="203"/>
      <c r="E37" s="203"/>
      <c r="F37" s="203"/>
      <c r="G37" s="203"/>
      <c r="H37" s="203"/>
      <c r="I37" s="17"/>
      <c r="J37" s="17"/>
      <c r="K37" s="17"/>
      <c r="L37" s="17"/>
      <c r="M37" s="17"/>
      <c r="N37" s="17"/>
      <c r="O37" s="17"/>
      <c r="P37" s="17"/>
    </row>
    <row r="38" spans="1:16" x14ac:dyDescent="0.2">
      <c r="A38" s="17"/>
      <c r="B38" s="17"/>
      <c r="C38" s="17"/>
      <c r="D38" s="17"/>
      <c r="E38" s="17"/>
      <c r="F38" s="17"/>
      <c r="G38" s="17"/>
      <c r="H38" s="17"/>
      <c r="I38" s="17"/>
      <c r="J38" s="17"/>
      <c r="K38" s="17"/>
      <c r="L38" s="17"/>
      <c r="M38" s="17"/>
      <c r="N38" s="17"/>
      <c r="O38" s="17"/>
      <c r="P38" s="17"/>
    </row>
    <row r="39" spans="1:16" x14ac:dyDescent="0.2">
      <c r="A39" s="89" t="s">
        <v>54</v>
      </c>
      <c r="B39" s="90"/>
      <c r="C39" s="94">
        <f>'Kops a'!C43</f>
        <v>0</v>
      </c>
      <c r="D39" s="49"/>
      <c r="E39" s="17"/>
      <c r="F39" s="17"/>
      <c r="G39" s="17"/>
      <c r="H39" s="17"/>
      <c r="I39" s="17"/>
      <c r="J39" s="17"/>
      <c r="K39" s="17"/>
      <c r="L39" s="17"/>
      <c r="M39" s="17"/>
      <c r="N39" s="17"/>
      <c r="O39" s="17"/>
      <c r="P39" s="17"/>
    </row>
    <row r="40" spans="1:16" x14ac:dyDescent="0.2">
      <c r="A40" s="17"/>
      <c r="B40" s="17"/>
      <c r="C40" s="17"/>
      <c r="D40" s="17"/>
      <c r="E40" s="17"/>
      <c r="F40" s="17"/>
      <c r="G40" s="17"/>
      <c r="H40" s="17"/>
      <c r="I40" s="17"/>
      <c r="J40" s="17"/>
      <c r="K40" s="17"/>
      <c r="L40" s="17"/>
      <c r="M40" s="17"/>
      <c r="N40" s="17"/>
      <c r="O40" s="17"/>
      <c r="P40" s="17"/>
    </row>
    <row r="41" spans="1:16" ht="13.5" x14ac:dyDescent="0.2">
      <c r="A41" s="103" t="s">
        <v>62</v>
      </c>
    </row>
    <row r="42" spans="1:16" ht="12" x14ac:dyDescent="0.2">
      <c r="A42" s="104" t="s">
        <v>63</v>
      </c>
    </row>
    <row r="43" spans="1:16" ht="12" x14ac:dyDescent="0.2">
      <c r="A43" s="104" t="s">
        <v>64</v>
      </c>
    </row>
  </sheetData>
  <mergeCells count="22">
    <mergeCell ref="N9:O9"/>
    <mergeCell ref="L12:P12"/>
    <mergeCell ref="C2:I2"/>
    <mergeCell ref="C3:I3"/>
    <mergeCell ref="D5:L5"/>
    <mergeCell ref="D6:L6"/>
    <mergeCell ref="D7:L7"/>
    <mergeCell ref="C37:H37"/>
    <mergeCell ref="C4:I4"/>
    <mergeCell ref="F12:K12"/>
    <mergeCell ref="A9:F9"/>
    <mergeCell ref="J9:M9"/>
    <mergeCell ref="D8:L8"/>
    <mergeCell ref="A28:K28"/>
    <mergeCell ref="C31:H31"/>
    <mergeCell ref="C32:H32"/>
    <mergeCell ref="C36:H36"/>
    <mergeCell ref="A12:A13"/>
    <mergeCell ref="B12:B13"/>
    <mergeCell ref="C12:C13"/>
    <mergeCell ref="D12:D13"/>
    <mergeCell ref="E12:E13"/>
  </mergeCells>
  <conditionalFormatting sqref="A14:G27 I14:J27">
    <cfRule type="cellIs" dxfId="169" priority="26" operator="equal">
      <formula>0</formula>
    </cfRule>
  </conditionalFormatting>
  <conditionalFormatting sqref="N9:O9 H14:H27 K14:P27">
    <cfRule type="cellIs" dxfId="168" priority="25" operator="equal">
      <formula>0</formula>
    </cfRule>
  </conditionalFormatting>
  <conditionalFormatting sqref="A9:F9">
    <cfRule type="containsText" dxfId="167"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66" priority="22" operator="equal">
      <formula>0</formula>
    </cfRule>
  </conditionalFormatting>
  <conditionalFormatting sqref="O10">
    <cfRule type="cellIs" dxfId="165" priority="21" operator="equal">
      <formula>"20__. gada __. _________"</formula>
    </cfRule>
  </conditionalFormatting>
  <conditionalFormatting sqref="A28:K28">
    <cfRule type="containsText" dxfId="164" priority="20" operator="containsText" text="Tiešās izmaksas kopā, t. sk. darba devēja sociālais nodoklis __.__% ">
      <formula>NOT(ISERROR(SEARCH("Tiešās izmaksas kopā, t. sk. darba devēja sociālais nodoklis __.__% ",A28)))</formula>
    </cfRule>
  </conditionalFormatting>
  <conditionalFormatting sqref="L28:P28">
    <cfRule type="cellIs" dxfId="163" priority="15" operator="equal">
      <formula>0</formula>
    </cfRule>
  </conditionalFormatting>
  <conditionalFormatting sqref="C4:I4">
    <cfRule type="cellIs" dxfId="162" priority="14" operator="equal">
      <formula>0</formula>
    </cfRule>
  </conditionalFormatting>
  <conditionalFormatting sqref="D5:L8">
    <cfRule type="cellIs" dxfId="161" priority="11" operator="equal">
      <formula>0</formula>
    </cfRule>
  </conditionalFormatting>
  <conditionalFormatting sqref="P10">
    <cfRule type="cellIs" dxfId="160" priority="7" operator="equal">
      <formula>"20__. gada __. _________"</formula>
    </cfRule>
  </conditionalFormatting>
  <conditionalFormatting sqref="C36:H36">
    <cfRule type="cellIs" dxfId="159" priority="4" operator="equal">
      <formula>0</formula>
    </cfRule>
  </conditionalFormatting>
  <conditionalFormatting sqref="C31:H31">
    <cfRule type="cellIs" dxfId="158" priority="3" operator="equal">
      <formula>0</formula>
    </cfRule>
  </conditionalFormatting>
  <conditionalFormatting sqref="C36:H36 C39 C31:H31">
    <cfRule type="cellIs" dxfId="157" priority="2" operator="equal">
      <formula>0</formula>
    </cfRule>
  </conditionalFormatting>
  <conditionalFormatting sqref="D1">
    <cfRule type="cellIs" dxfId="156" priority="1" operator="equal">
      <formula>0</formula>
    </cfRule>
  </conditionalFormatting>
  <pageMargins left="0.7" right="0.7" top="0.75" bottom="0.75" header="0.3" footer="0.3"/>
  <pageSetup scale="87" orientation="landscape" r:id="rId1"/>
  <rowBreaks count="1" manualBreakCount="1">
    <brk id="22" max="15" man="1"/>
  </rowBreaks>
  <colBreaks count="1" manualBreakCount="1">
    <brk id="16" max="1048575" man="1"/>
  </colBreaks>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0B610FE1-6F17-46AF-982B-27B20E80701D}">
            <xm:f>NOT(ISERROR(SEARCH("Tāme sastādīta ____. gada ___. ______________",A34)))</xm:f>
            <xm:f>"Tāme sastādīta ____. gada ___. ______________"</xm:f>
            <x14:dxf>
              <font>
                <color auto="1"/>
              </font>
              <fill>
                <patternFill>
                  <bgColor rgb="FFC6EFCE"/>
                </patternFill>
              </fill>
            </x14:dxf>
          </x14:cfRule>
          <xm:sqref>A34</xm:sqref>
        </x14:conditionalFormatting>
        <x14:conditionalFormatting xmlns:xm="http://schemas.microsoft.com/office/excel/2006/main">
          <x14:cfRule type="containsText" priority="5" operator="containsText" id="{F3EAEDA8-031E-4BF8-B71A-4A6D64C3BFEB}">
            <xm:f>NOT(ISERROR(SEARCH("Sertifikāta Nr. _________________________________",A39)))</xm:f>
            <xm:f>"Sertifikāta Nr. _________________________________"</xm:f>
            <x14:dxf>
              <font>
                <color auto="1"/>
              </font>
              <fill>
                <patternFill>
                  <bgColor rgb="FFC6EFCE"/>
                </patternFill>
              </fill>
            </x14:dxf>
          </x14:cfRule>
          <xm:sqref>A39</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9" tint="0.39997558519241921"/>
  </sheetPr>
  <dimension ref="A1:AA52"/>
  <sheetViews>
    <sheetView topLeftCell="A26" zoomScale="115" zoomScaleNormal="115" zoomScaleSheetLayoutView="80" workbookViewId="0">
      <selection activeCell="A38" sqref="A38"/>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25.7109375" style="134" customWidth="1"/>
    <col min="18" max="19" width="9" style="134" customWidth="1"/>
    <col min="20" max="24" width="9.140625" style="1"/>
    <col min="25" max="25" width="13.5703125" style="1" customWidth="1"/>
    <col min="26" max="26" width="8.42578125" style="1" customWidth="1"/>
    <col min="27" max="27" width="10.85546875" style="1" bestFit="1" customWidth="1"/>
    <col min="28" max="16384" width="9.140625" style="1"/>
  </cols>
  <sheetData>
    <row r="1" spans="1:20" x14ac:dyDescent="0.2">
      <c r="A1" s="22"/>
      <c r="B1" s="22"/>
      <c r="C1" s="26" t="s">
        <v>38</v>
      </c>
      <c r="D1" s="50">
        <f>'Kops a'!A19</f>
        <v>0</v>
      </c>
      <c r="E1" s="22"/>
      <c r="F1" s="22"/>
      <c r="G1" s="22"/>
      <c r="H1" s="22"/>
      <c r="I1" s="22"/>
      <c r="J1" s="22"/>
      <c r="N1" s="25"/>
      <c r="O1" s="26"/>
      <c r="P1" s="27"/>
    </row>
    <row r="2" spans="1:20" x14ac:dyDescent="0.2">
      <c r="A2" s="28"/>
      <c r="B2" s="28"/>
      <c r="C2" s="255" t="s">
        <v>216</v>
      </c>
      <c r="D2" s="255"/>
      <c r="E2" s="255"/>
      <c r="F2" s="255"/>
      <c r="G2" s="255"/>
      <c r="H2" s="255"/>
      <c r="I2" s="255"/>
      <c r="J2" s="28"/>
    </row>
    <row r="3" spans="1:20" x14ac:dyDescent="0.2">
      <c r="A3" s="29"/>
      <c r="B3" s="29"/>
      <c r="C3" s="246" t="s">
        <v>17</v>
      </c>
      <c r="D3" s="246"/>
      <c r="E3" s="246"/>
      <c r="F3" s="246"/>
      <c r="G3" s="246"/>
      <c r="H3" s="246"/>
      <c r="I3" s="246"/>
      <c r="J3" s="29"/>
    </row>
    <row r="4" spans="1:20" x14ac:dyDescent="0.2">
      <c r="A4" s="29"/>
      <c r="B4" s="29"/>
      <c r="C4" s="256" t="s">
        <v>52</v>
      </c>
      <c r="D4" s="256"/>
      <c r="E4" s="256"/>
      <c r="F4" s="256"/>
      <c r="G4" s="256"/>
      <c r="H4" s="256"/>
      <c r="I4" s="256"/>
      <c r="J4" s="29"/>
    </row>
    <row r="5" spans="1:20" x14ac:dyDescent="0.2">
      <c r="A5" s="22"/>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20" x14ac:dyDescent="0.2">
      <c r="A6" s="22"/>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20" x14ac:dyDescent="0.2">
      <c r="A7" s="22"/>
      <c r="B7" s="22"/>
      <c r="C7" s="26" t="s">
        <v>7</v>
      </c>
      <c r="D7" s="269" t="str">
        <f>'Kops a'!D8</f>
        <v>Toma iela 47 (1-6), Liepāja</v>
      </c>
      <c r="E7" s="269"/>
      <c r="F7" s="269"/>
      <c r="G7" s="269"/>
      <c r="H7" s="269"/>
      <c r="I7" s="269"/>
      <c r="J7" s="269"/>
      <c r="K7" s="269"/>
      <c r="L7" s="269"/>
      <c r="M7" s="17"/>
      <c r="N7" s="17"/>
      <c r="O7" s="17"/>
      <c r="P7" s="17"/>
    </row>
    <row r="8" spans="1:20" x14ac:dyDescent="0.2">
      <c r="A8" s="22"/>
      <c r="B8" s="22"/>
      <c r="C8" s="4" t="s">
        <v>20</v>
      </c>
      <c r="D8" s="269" t="str">
        <f>'Kops a'!D9</f>
        <v>2018/3-62/444</v>
      </c>
      <c r="E8" s="269"/>
      <c r="F8" s="269"/>
      <c r="G8" s="269"/>
      <c r="H8" s="269"/>
      <c r="I8" s="269"/>
      <c r="J8" s="269"/>
      <c r="K8" s="269"/>
      <c r="L8" s="269"/>
      <c r="M8" s="17"/>
      <c r="N8" s="17"/>
      <c r="O8" s="17"/>
      <c r="P8" s="17"/>
    </row>
    <row r="9" spans="1:20" ht="11.25" customHeight="1" x14ac:dyDescent="0.2">
      <c r="A9" s="257" t="s">
        <v>661</v>
      </c>
      <c r="B9" s="257"/>
      <c r="C9" s="257"/>
      <c r="D9" s="257"/>
      <c r="E9" s="257"/>
      <c r="F9" s="257"/>
      <c r="G9" s="30"/>
      <c r="H9" s="30"/>
      <c r="I9" s="30"/>
      <c r="J9" s="261" t="s">
        <v>39</v>
      </c>
      <c r="K9" s="261"/>
      <c r="L9" s="261"/>
      <c r="M9" s="261"/>
      <c r="N9" s="268">
        <f>P37</f>
        <v>0</v>
      </c>
      <c r="O9" s="268"/>
      <c r="P9" s="30"/>
    </row>
    <row r="10" spans="1:20" x14ac:dyDescent="0.2">
      <c r="A10" s="31"/>
      <c r="B10" s="32"/>
      <c r="C10" s="4"/>
      <c r="D10" s="22"/>
      <c r="E10" s="22"/>
      <c r="F10" s="22"/>
      <c r="G10" s="22"/>
      <c r="H10" s="22"/>
      <c r="I10" s="22"/>
      <c r="J10" s="22"/>
      <c r="K10" s="22"/>
      <c r="L10" s="28"/>
      <c r="M10" s="28"/>
      <c r="O10" s="92"/>
      <c r="P10" s="91" t="str">
        <f>A43</f>
        <v>Tāme sastādīta 2021. gada</v>
      </c>
    </row>
    <row r="11" spans="1:20" ht="12" thickBot="1" x14ac:dyDescent="0.25">
      <c r="A11" s="31"/>
      <c r="B11" s="32"/>
      <c r="C11" s="4"/>
      <c r="D11" s="22"/>
      <c r="E11" s="22"/>
      <c r="F11" s="22"/>
      <c r="G11" s="22"/>
      <c r="H11" s="22"/>
      <c r="I11" s="22"/>
      <c r="J11" s="22"/>
      <c r="K11" s="22"/>
      <c r="L11" s="33"/>
      <c r="M11" s="33"/>
      <c r="N11" s="34"/>
      <c r="O11" s="25"/>
      <c r="P11" s="22"/>
    </row>
    <row r="12" spans="1:20" x14ac:dyDescent="0.2">
      <c r="A12" s="225" t="s">
        <v>23</v>
      </c>
      <c r="B12" s="263" t="s">
        <v>40</v>
      </c>
      <c r="C12" s="259" t="s">
        <v>41</v>
      </c>
      <c r="D12" s="266" t="s">
        <v>42</v>
      </c>
      <c r="E12" s="249" t="s">
        <v>43</v>
      </c>
      <c r="F12" s="258" t="s">
        <v>44</v>
      </c>
      <c r="G12" s="259"/>
      <c r="H12" s="259"/>
      <c r="I12" s="259"/>
      <c r="J12" s="259"/>
      <c r="K12" s="260"/>
      <c r="L12" s="258" t="s">
        <v>45</v>
      </c>
      <c r="M12" s="259"/>
      <c r="N12" s="259"/>
      <c r="O12" s="259"/>
      <c r="P12" s="260"/>
    </row>
    <row r="13" spans="1:20" ht="126.75" customHeight="1" thickBot="1" x14ac:dyDescent="0.25">
      <c r="A13" s="262"/>
      <c r="B13" s="264"/>
      <c r="C13" s="265"/>
      <c r="D13" s="267"/>
      <c r="E13" s="250"/>
      <c r="F13" s="35" t="s">
        <v>46</v>
      </c>
      <c r="G13" s="36" t="s">
        <v>47</v>
      </c>
      <c r="H13" s="36" t="s">
        <v>48</v>
      </c>
      <c r="I13" s="36" t="s">
        <v>49</v>
      </c>
      <c r="J13" s="36" t="s">
        <v>50</v>
      </c>
      <c r="K13" s="61" t="s">
        <v>51</v>
      </c>
      <c r="L13" s="35" t="s">
        <v>46</v>
      </c>
      <c r="M13" s="36" t="s">
        <v>48</v>
      </c>
      <c r="N13" s="36" t="s">
        <v>49</v>
      </c>
      <c r="O13" s="36" t="s">
        <v>50</v>
      </c>
      <c r="P13" s="61" t="s">
        <v>51</v>
      </c>
      <c r="T13" s="114"/>
    </row>
    <row r="14" spans="1:20" x14ac:dyDescent="0.2">
      <c r="A14" s="62" t="s">
        <v>217</v>
      </c>
      <c r="B14" s="63"/>
      <c r="C14" s="102" t="s">
        <v>204</v>
      </c>
      <c r="D14" s="65"/>
      <c r="E14" s="68"/>
      <c r="F14" s="69"/>
      <c r="G14" s="66"/>
      <c r="H14" s="66">
        <f>ROUND(F14*G14,2)</f>
        <v>0</v>
      </c>
      <c r="I14" s="66"/>
      <c r="J14" s="66"/>
      <c r="K14" s="67">
        <f>SUM(H14:J14)</f>
        <v>0</v>
      </c>
      <c r="L14" s="69">
        <f>ROUND(E14*F14,2)</f>
        <v>0</v>
      </c>
      <c r="M14" s="66">
        <f>ROUND(H14*E14,2)</f>
        <v>0</v>
      </c>
      <c r="N14" s="66">
        <f>ROUND(I14*E14,2)</f>
        <v>0</v>
      </c>
      <c r="O14" s="66">
        <f>ROUND(J14*E14,2)</f>
        <v>0</v>
      </c>
      <c r="P14" s="67">
        <f>SUM(M14:O14)</f>
        <v>0</v>
      </c>
    </row>
    <row r="15" spans="1:20" x14ac:dyDescent="0.2">
      <c r="A15" s="37" t="s">
        <v>218</v>
      </c>
      <c r="B15" s="38"/>
      <c r="C15" s="111" t="s">
        <v>219</v>
      </c>
      <c r="D15" s="106" t="s">
        <v>70</v>
      </c>
      <c r="E15" s="112">
        <v>192.4</v>
      </c>
      <c r="F15" s="69"/>
      <c r="G15" s="66"/>
      <c r="H15" s="46">
        <f t="shared" ref="H15:H36" si="0">ROUND(F15*G15,2)</f>
        <v>0</v>
      </c>
      <c r="I15" s="66"/>
      <c r="J15" s="66"/>
      <c r="K15" s="47">
        <f t="shared" ref="K15:K36" si="1">SUM(H15:J15)</f>
        <v>0</v>
      </c>
      <c r="L15" s="48">
        <f t="shared" ref="L15:L36" si="2">ROUND(E15*F15,2)</f>
        <v>0</v>
      </c>
      <c r="M15" s="46">
        <f t="shared" ref="M15:M36" si="3">ROUND(H15*E15,2)</f>
        <v>0</v>
      </c>
      <c r="N15" s="46">
        <f t="shared" ref="N15:N36" si="4">ROUND(I15*E15,2)</f>
        <v>0</v>
      </c>
      <c r="O15" s="46">
        <f t="shared" ref="O15:O36" si="5">ROUND(J15*E15,2)</f>
        <v>0</v>
      </c>
      <c r="P15" s="47">
        <f t="shared" ref="P15:P36" si="6">SUM(M15:O15)</f>
        <v>0</v>
      </c>
      <c r="T15" s="116"/>
    </row>
    <row r="16" spans="1:20" ht="45" x14ac:dyDescent="0.2">
      <c r="A16" s="62" t="s">
        <v>220</v>
      </c>
      <c r="B16" s="101"/>
      <c r="C16" s="173" t="s">
        <v>599</v>
      </c>
      <c r="D16" s="188" t="s">
        <v>67</v>
      </c>
      <c r="E16" s="188">
        <f>E23+E24+E25+E26+E27+E28+E29</f>
        <v>338.19999999999993</v>
      </c>
      <c r="F16" s="69"/>
      <c r="G16" s="66"/>
      <c r="H16" s="46"/>
      <c r="I16" s="66"/>
      <c r="J16" s="66"/>
      <c r="K16" s="47"/>
      <c r="L16" s="48"/>
      <c r="M16" s="46"/>
      <c r="N16" s="46"/>
      <c r="O16" s="46"/>
      <c r="P16" s="47"/>
      <c r="S16" s="110"/>
      <c r="T16" s="118"/>
    </row>
    <row r="17" spans="1:22" x14ac:dyDescent="0.2">
      <c r="A17" s="137" t="s">
        <v>222</v>
      </c>
      <c r="B17" s="38"/>
      <c r="C17" s="45" t="s">
        <v>221</v>
      </c>
      <c r="D17" s="24" t="s">
        <v>70</v>
      </c>
      <c r="E17" s="68">
        <v>360</v>
      </c>
      <c r="F17" s="69"/>
      <c r="G17" s="66"/>
      <c r="H17" s="46">
        <f t="shared" si="0"/>
        <v>0</v>
      </c>
      <c r="I17" s="66"/>
      <c r="J17" s="66"/>
      <c r="K17" s="47">
        <f t="shared" si="1"/>
        <v>0</v>
      </c>
      <c r="L17" s="48">
        <f t="shared" si="2"/>
        <v>0</v>
      </c>
      <c r="M17" s="46">
        <f t="shared" si="3"/>
        <v>0</v>
      </c>
      <c r="N17" s="46">
        <f t="shared" si="4"/>
        <v>0</v>
      </c>
      <c r="O17" s="46">
        <f t="shared" si="5"/>
        <v>0</v>
      </c>
      <c r="P17" s="47">
        <f t="shared" si="6"/>
        <v>0</v>
      </c>
      <c r="V17" s="110"/>
    </row>
    <row r="18" spans="1:22" x14ac:dyDescent="0.2">
      <c r="A18" s="62" t="s">
        <v>224</v>
      </c>
      <c r="B18" s="38"/>
      <c r="C18" s="101" t="s">
        <v>223</v>
      </c>
      <c r="D18" s="24"/>
      <c r="E18" s="68"/>
      <c r="F18" s="69"/>
      <c r="G18" s="66"/>
      <c r="H18" s="46">
        <f t="shared" si="0"/>
        <v>0</v>
      </c>
      <c r="I18" s="66"/>
      <c r="J18" s="66"/>
      <c r="K18" s="47">
        <f t="shared" si="1"/>
        <v>0</v>
      </c>
      <c r="L18" s="48">
        <f t="shared" si="2"/>
        <v>0</v>
      </c>
      <c r="M18" s="46">
        <f t="shared" si="3"/>
        <v>0</v>
      </c>
      <c r="N18" s="46">
        <f t="shared" si="4"/>
        <v>0</v>
      </c>
      <c r="O18" s="46">
        <f t="shared" si="5"/>
        <v>0</v>
      </c>
      <c r="P18" s="47">
        <f t="shared" si="6"/>
        <v>0</v>
      </c>
    </row>
    <row r="19" spans="1:22" ht="22.5" x14ac:dyDescent="0.2">
      <c r="A19" s="137" t="s">
        <v>226</v>
      </c>
      <c r="B19" s="38"/>
      <c r="C19" s="45" t="s">
        <v>225</v>
      </c>
      <c r="D19" s="24" t="s">
        <v>70</v>
      </c>
      <c r="E19" s="68">
        <v>3.6</v>
      </c>
      <c r="F19" s="69"/>
      <c r="G19" s="66"/>
      <c r="H19" s="46">
        <f t="shared" si="0"/>
        <v>0</v>
      </c>
      <c r="I19" s="66"/>
      <c r="J19" s="66"/>
      <c r="K19" s="47">
        <f t="shared" si="1"/>
        <v>0</v>
      </c>
      <c r="L19" s="48">
        <f t="shared" si="2"/>
        <v>0</v>
      </c>
      <c r="M19" s="46">
        <f t="shared" si="3"/>
        <v>0</v>
      </c>
      <c r="N19" s="46">
        <f t="shared" si="4"/>
        <v>0</v>
      </c>
      <c r="O19" s="46">
        <f t="shared" si="5"/>
        <v>0</v>
      </c>
      <c r="P19" s="47">
        <f t="shared" si="6"/>
        <v>0</v>
      </c>
    </row>
    <row r="20" spans="1:22" x14ac:dyDescent="0.2">
      <c r="A20" s="62" t="s">
        <v>228</v>
      </c>
      <c r="B20" s="38"/>
      <c r="C20" s="45" t="s">
        <v>227</v>
      </c>
      <c r="D20" s="24" t="s">
        <v>70</v>
      </c>
      <c r="E20" s="68">
        <v>257</v>
      </c>
      <c r="F20" s="69"/>
      <c r="G20" s="66"/>
      <c r="H20" s="46">
        <f t="shared" si="0"/>
        <v>0</v>
      </c>
      <c r="I20" s="66"/>
      <c r="J20" s="66"/>
      <c r="K20" s="47">
        <f t="shared" si="1"/>
        <v>0</v>
      </c>
      <c r="L20" s="48">
        <f t="shared" si="2"/>
        <v>0</v>
      </c>
      <c r="M20" s="46">
        <f t="shared" si="3"/>
        <v>0</v>
      </c>
      <c r="N20" s="46">
        <f t="shared" si="4"/>
        <v>0</v>
      </c>
      <c r="O20" s="46">
        <f t="shared" si="5"/>
        <v>0</v>
      </c>
      <c r="P20" s="47">
        <f t="shared" si="6"/>
        <v>0</v>
      </c>
      <c r="V20" s="110"/>
    </row>
    <row r="21" spans="1:22" x14ac:dyDescent="0.2">
      <c r="A21" s="137" t="s">
        <v>230</v>
      </c>
      <c r="B21" s="38"/>
      <c r="C21" s="111" t="s">
        <v>600</v>
      </c>
      <c r="D21" s="24" t="s">
        <v>87</v>
      </c>
      <c r="E21" s="68">
        <v>1.8</v>
      </c>
      <c r="F21" s="69"/>
      <c r="G21" s="66"/>
      <c r="H21" s="46">
        <f t="shared" si="0"/>
        <v>0</v>
      </c>
      <c r="I21" s="66"/>
      <c r="J21" s="66"/>
      <c r="K21" s="47">
        <f t="shared" si="1"/>
        <v>0</v>
      </c>
      <c r="L21" s="48">
        <f t="shared" si="2"/>
        <v>0</v>
      </c>
      <c r="M21" s="46">
        <f t="shared" si="3"/>
        <v>0</v>
      </c>
      <c r="N21" s="46">
        <f t="shared" si="4"/>
        <v>0</v>
      </c>
      <c r="O21" s="46">
        <f t="shared" si="5"/>
        <v>0</v>
      </c>
      <c r="P21" s="47">
        <f t="shared" si="6"/>
        <v>0</v>
      </c>
      <c r="U21" s="123"/>
      <c r="V21" s="21"/>
    </row>
    <row r="22" spans="1:22" x14ac:dyDescent="0.2">
      <c r="A22" s="62" t="s">
        <v>231</v>
      </c>
      <c r="B22" s="38"/>
      <c r="C22" s="111" t="s">
        <v>601</v>
      </c>
      <c r="D22" s="106" t="s">
        <v>70</v>
      </c>
      <c r="E22" s="112">
        <v>257</v>
      </c>
      <c r="F22" s="69"/>
      <c r="G22" s="66"/>
      <c r="H22" s="46">
        <f t="shared" si="0"/>
        <v>0</v>
      </c>
      <c r="I22" s="66"/>
      <c r="J22" s="66"/>
      <c r="K22" s="47">
        <f t="shared" si="1"/>
        <v>0</v>
      </c>
      <c r="L22" s="48">
        <f t="shared" si="2"/>
        <v>0</v>
      </c>
      <c r="M22" s="46">
        <f t="shared" si="3"/>
        <v>0</v>
      </c>
      <c r="N22" s="46">
        <f t="shared" si="4"/>
        <v>0</v>
      </c>
      <c r="O22" s="46">
        <f t="shared" si="5"/>
        <v>0</v>
      </c>
      <c r="P22" s="47">
        <f t="shared" si="6"/>
        <v>0</v>
      </c>
      <c r="R22" s="113"/>
    </row>
    <row r="23" spans="1:22" x14ac:dyDescent="0.2">
      <c r="A23" s="137" t="s">
        <v>233</v>
      </c>
      <c r="B23" s="38"/>
      <c r="C23" s="111" t="s">
        <v>232</v>
      </c>
      <c r="D23" s="106" t="s">
        <v>67</v>
      </c>
      <c r="E23" s="112">
        <v>173.89999999999998</v>
      </c>
      <c r="F23" s="69"/>
      <c r="G23" s="66"/>
      <c r="H23" s="46">
        <f t="shared" si="0"/>
        <v>0</v>
      </c>
      <c r="I23" s="66"/>
      <c r="J23" s="66"/>
      <c r="K23" s="47">
        <f t="shared" si="1"/>
        <v>0</v>
      </c>
      <c r="L23" s="48">
        <f t="shared" si="2"/>
        <v>0</v>
      </c>
      <c r="M23" s="46">
        <f t="shared" si="3"/>
        <v>0</v>
      </c>
      <c r="N23" s="46">
        <f t="shared" si="4"/>
        <v>0</v>
      </c>
      <c r="O23" s="46">
        <f t="shared" si="5"/>
        <v>0</v>
      </c>
      <c r="P23" s="47">
        <f t="shared" si="6"/>
        <v>0</v>
      </c>
      <c r="V23" s="124"/>
    </row>
    <row r="24" spans="1:22" ht="22.5" x14ac:dyDescent="0.2">
      <c r="A24" s="62" t="s">
        <v>235</v>
      </c>
      <c r="B24" s="38"/>
      <c r="C24" s="111" t="s">
        <v>234</v>
      </c>
      <c r="D24" s="106" t="s">
        <v>67</v>
      </c>
      <c r="E24" s="112">
        <v>45.4</v>
      </c>
      <c r="F24" s="69"/>
      <c r="G24" s="66"/>
      <c r="H24" s="46">
        <f t="shared" si="0"/>
        <v>0</v>
      </c>
      <c r="I24" s="66"/>
      <c r="J24" s="66"/>
      <c r="K24" s="47">
        <f t="shared" si="1"/>
        <v>0</v>
      </c>
      <c r="L24" s="48">
        <f t="shared" si="2"/>
        <v>0</v>
      </c>
      <c r="M24" s="46">
        <f t="shared" si="3"/>
        <v>0</v>
      </c>
      <c r="N24" s="46">
        <f t="shared" si="4"/>
        <v>0</v>
      </c>
      <c r="O24" s="46">
        <f t="shared" si="5"/>
        <v>0</v>
      </c>
      <c r="P24" s="47">
        <f t="shared" si="6"/>
        <v>0</v>
      </c>
    </row>
    <row r="25" spans="1:22" ht="22.5" x14ac:dyDescent="0.2">
      <c r="A25" s="137" t="s">
        <v>237</v>
      </c>
      <c r="B25" s="38"/>
      <c r="C25" s="111" t="s">
        <v>236</v>
      </c>
      <c r="D25" s="106" t="s">
        <v>67</v>
      </c>
      <c r="E25" s="112">
        <v>39.700000000000003</v>
      </c>
      <c r="F25" s="69"/>
      <c r="G25" s="66"/>
      <c r="H25" s="46">
        <f t="shared" si="0"/>
        <v>0</v>
      </c>
      <c r="I25" s="66"/>
      <c r="J25" s="66"/>
      <c r="K25" s="47">
        <f t="shared" si="1"/>
        <v>0</v>
      </c>
      <c r="L25" s="48">
        <f t="shared" si="2"/>
        <v>0</v>
      </c>
      <c r="M25" s="46">
        <f t="shared" si="3"/>
        <v>0</v>
      </c>
      <c r="N25" s="46">
        <f t="shared" si="4"/>
        <v>0</v>
      </c>
      <c r="O25" s="46">
        <f t="shared" si="5"/>
        <v>0</v>
      </c>
      <c r="P25" s="47">
        <f t="shared" si="6"/>
        <v>0</v>
      </c>
    </row>
    <row r="26" spans="1:22" ht="22.5" x14ac:dyDescent="0.2">
      <c r="A26" s="62" t="s">
        <v>239</v>
      </c>
      <c r="B26" s="38"/>
      <c r="C26" s="111" t="s">
        <v>238</v>
      </c>
      <c r="D26" s="106" t="s">
        <v>67</v>
      </c>
      <c r="E26" s="112">
        <v>39.700000000000003</v>
      </c>
      <c r="F26" s="69"/>
      <c r="G26" s="66"/>
      <c r="H26" s="46">
        <f t="shared" si="0"/>
        <v>0</v>
      </c>
      <c r="I26" s="66"/>
      <c r="J26" s="66"/>
      <c r="K26" s="47">
        <f t="shared" si="1"/>
        <v>0</v>
      </c>
      <c r="L26" s="48">
        <f t="shared" si="2"/>
        <v>0</v>
      </c>
      <c r="M26" s="46">
        <f t="shared" si="3"/>
        <v>0</v>
      </c>
      <c r="N26" s="46">
        <f t="shared" si="4"/>
        <v>0</v>
      </c>
      <c r="O26" s="46">
        <f t="shared" si="5"/>
        <v>0</v>
      </c>
      <c r="P26" s="47">
        <f t="shared" si="6"/>
        <v>0</v>
      </c>
    </row>
    <row r="27" spans="1:22" ht="33.75" x14ac:dyDescent="0.2">
      <c r="A27" s="137" t="s">
        <v>241</v>
      </c>
      <c r="B27" s="38"/>
      <c r="C27" s="111" t="s">
        <v>240</v>
      </c>
      <c r="D27" s="106" t="s">
        <v>67</v>
      </c>
      <c r="E27" s="112">
        <v>1.9</v>
      </c>
      <c r="F27" s="69"/>
      <c r="G27" s="66"/>
      <c r="H27" s="46">
        <f t="shared" si="0"/>
        <v>0</v>
      </c>
      <c r="I27" s="66"/>
      <c r="J27" s="66"/>
      <c r="K27" s="47">
        <f t="shared" si="1"/>
        <v>0</v>
      </c>
      <c r="L27" s="48">
        <f t="shared" si="2"/>
        <v>0</v>
      </c>
      <c r="M27" s="46">
        <f t="shared" si="3"/>
        <v>0</v>
      </c>
      <c r="N27" s="46">
        <f t="shared" si="4"/>
        <v>0</v>
      </c>
      <c r="O27" s="46">
        <f t="shared" si="5"/>
        <v>0</v>
      </c>
      <c r="P27" s="47">
        <f t="shared" si="6"/>
        <v>0</v>
      </c>
    </row>
    <row r="28" spans="1:22" ht="22.5" x14ac:dyDescent="0.2">
      <c r="A28" s="62" t="s">
        <v>243</v>
      </c>
      <c r="B28" s="38"/>
      <c r="C28" s="111" t="s">
        <v>242</v>
      </c>
      <c r="D28" s="106" t="s">
        <v>67</v>
      </c>
      <c r="E28" s="112">
        <v>12.4</v>
      </c>
      <c r="F28" s="69"/>
      <c r="G28" s="66"/>
      <c r="H28" s="46">
        <f t="shared" si="0"/>
        <v>0</v>
      </c>
      <c r="I28" s="66"/>
      <c r="J28" s="66"/>
      <c r="K28" s="47">
        <f t="shared" si="1"/>
        <v>0</v>
      </c>
      <c r="L28" s="48">
        <f t="shared" si="2"/>
        <v>0</v>
      </c>
      <c r="M28" s="46">
        <f t="shared" si="3"/>
        <v>0</v>
      </c>
      <c r="N28" s="46">
        <f t="shared" si="4"/>
        <v>0</v>
      </c>
      <c r="O28" s="46">
        <f t="shared" si="5"/>
        <v>0</v>
      </c>
      <c r="P28" s="47">
        <f t="shared" si="6"/>
        <v>0</v>
      </c>
    </row>
    <row r="29" spans="1:22" ht="33.75" x14ac:dyDescent="0.2">
      <c r="A29" s="137" t="s">
        <v>245</v>
      </c>
      <c r="B29" s="38"/>
      <c r="C29" s="111" t="s">
        <v>244</v>
      </c>
      <c r="D29" s="106" t="s">
        <v>67</v>
      </c>
      <c r="E29" s="112">
        <v>25.2</v>
      </c>
      <c r="F29" s="69"/>
      <c r="G29" s="66"/>
      <c r="H29" s="46">
        <f t="shared" si="0"/>
        <v>0</v>
      </c>
      <c r="I29" s="66"/>
      <c r="J29" s="66"/>
      <c r="K29" s="47">
        <f t="shared" si="1"/>
        <v>0</v>
      </c>
      <c r="L29" s="48">
        <f t="shared" si="2"/>
        <v>0</v>
      </c>
      <c r="M29" s="46">
        <f t="shared" si="3"/>
        <v>0</v>
      </c>
      <c r="N29" s="46">
        <f t="shared" si="4"/>
        <v>0</v>
      </c>
      <c r="O29" s="46">
        <f t="shared" si="5"/>
        <v>0</v>
      </c>
      <c r="P29" s="47">
        <f t="shared" si="6"/>
        <v>0</v>
      </c>
    </row>
    <row r="30" spans="1:22" x14ac:dyDescent="0.2">
      <c r="A30" s="37" t="s">
        <v>247</v>
      </c>
      <c r="B30" s="38"/>
      <c r="C30" s="199" t="s">
        <v>249</v>
      </c>
      <c r="D30" s="106"/>
      <c r="E30" s="112"/>
      <c r="F30" s="69"/>
      <c r="G30" s="66"/>
      <c r="H30" s="46">
        <f t="shared" si="0"/>
        <v>0</v>
      </c>
      <c r="I30" s="66"/>
      <c r="J30" s="66"/>
      <c r="K30" s="47">
        <f t="shared" si="1"/>
        <v>0</v>
      </c>
      <c r="L30" s="48">
        <f t="shared" si="2"/>
        <v>0</v>
      </c>
      <c r="M30" s="46">
        <f t="shared" si="3"/>
        <v>0</v>
      </c>
      <c r="N30" s="46">
        <f t="shared" si="4"/>
        <v>0</v>
      </c>
      <c r="O30" s="46">
        <f t="shared" si="5"/>
        <v>0</v>
      </c>
      <c r="P30" s="47">
        <f t="shared" si="6"/>
        <v>0</v>
      </c>
    </row>
    <row r="31" spans="1:22" x14ac:dyDescent="0.2">
      <c r="A31" s="37" t="s">
        <v>248</v>
      </c>
      <c r="B31" s="38"/>
      <c r="C31" s="111" t="s">
        <v>602</v>
      </c>
      <c r="D31" s="106" t="s">
        <v>87</v>
      </c>
      <c r="E31" s="112">
        <v>1.9</v>
      </c>
      <c r="F31" s="69"/>
      <c r="G31" s="66"/>
      <c r="H31" s="46">
        <f t="shared" si="0"/>
        <v>0</v>
      </c>
      <c r="I31" s="66"/>
      <c r="J31" s="66"/>
      <c r="K31" s="47">
        <f t="shared" si="1"/>
        <v>0</v>
      </c>
      <c r="L31" s="48">
        <f t="shared" si="2"/>
        <v>0</v>
      </c>
      <c r="M31" s="46">
        <f t="shared" si="3"/>
        <v>0</v>
      </c>
      <c r="N31" s="46">
        <f t="shared" si="4"/>
        <v>0</v>
      </c>
      <c r="O31" s="46">
        <f t="shared" si="5"/>
        <v>0</v>
      </c>
      <c r="P31" s="47">
        <f t="shared" si="6"/>
        <v>0</v>
      </c>
      <c r="T31" s="116"/>
    </row>
    <row r="32" spans="1:22" ht="22.5" x14ac:dyDescent="0.2">
      <c r="A32" s="37" t="s">
        <v>250</v>
      </c>
      <c r="B32" s="38"/>
      <c r="C32" s="111" t="s">
        <v>655</v>
      </c>
      <c r="D32" s="106" t="s">
        <v>70</v>
      </c>
      <c r="E32" s="112">
        <v>277</v>
      </c>
      <c r="F32" s="69"/>
      <c r="G32" s="66"/>
      <c r="H32" s="46">
        <f t="shared" si="0"/>
        <v>0</v>
      </c>
      <c r="I32" s="66"/>
      <c r="J32" s="66"/>
      <c r="K32" s="47">
        <f t="shared" si="1"/>
        <v>0</v>
      </c>
      <c r="L32" s="48">
        <f t="shared" si="2"/>
        <v>0</v>
      </c>
      <c r="M32" s="46">
        <f t="shared" si="3"/>
        <v>0</v>
      </c>
      <c r="N32" s="46">
        <f t="shared" si="4"/>
        <v>0</v>
      </c>
      <c r="O32" s="46">
        <f t="shared" si="5"/>
        <v>0</v>
      </c>
      <c r="P32" s="47">
        <f t="shared" si="6"/>
        <v>0</v>
      </c>
      <c r="Q32" s="189"/>
      <c r="R32" s="115"/>
      <c r="S32" s="110"/>
    </row>
    <row r="33" spans="1:27" x14ac:dyDescent="0.2">
      <c r="A33" s="37" t="s">
        <v>251</v>
      </c>
      <c r="B33" s="38"/>
      <c r="C33" s="101" t="s">
        <v>253</v>
      </c>
      <c r="D33" s="24"/>
      <c r="E33" s="68"/>
      <c r="F33" s="69"/>
      <c r="G33" s="66"/>
      <c r="H33" s="46">
        <f t="shared" si="0"/>
        <v>0</v>
      </c>
      <c r="I33" s="66"/>
      <c r="J33" s="66"/>
      <c r="K33" s="47">
        <f t="shared" si="1"/>
        <v>0</v>
      </c>
      <c r="L33" s="48">
        <f t="shared" si="2"/>
        <v>0</v>
      </c>
      <c r="M33" s="46">
        <f t="shared" si="3"/>
        <v>0</v>
      </c>
      <c r="N33" s="46">
        <f t="shared" si="4"/>
        <v>0</v>
      </c>
      <c r="O33" s="46">
        <f t="shared" si="5"/>
        <v>0</v>
      </c>
      <c r="P33" s="47">
        <f t="shared" si="6"/>
        <v>0</v>
      </c>
      <c r="V33" s="113"/>
      <c r="W33" s="113"/>
      <c r="Z33" s="21"/>
    </row>
    <row r="34" spans="1:27" ht="22.5" x14ac:dyDescent="0.2">
      <c r="A34" s="37" t="s">
        <v>252</v>
      </c>
      <c r="B34" s="38"/>
      <c r="C34" s="45" t="s">
        <v>255</v>
      </c>
      <c r="D34" s="24" t="s">
        <v>67</v>
      </c>
      <c r="E34" s="68">
        <v>40</v>
      </c>
      <c r="F34" s="69"/>
      <c r="G34" s="66"/>
      <c r="H34" s="46">
        <f t="shared" si="0"/>
        <v>0</v>
      </c>
      <c r="I34" s="66"/>
      <c r="J34" s="66"/>
      <c r="K34" s="47">
        <f t="shared" si="1"/>
        <v>0</v>
      </c>
      <c r="L34" s="48">
        <f t="shared" si="2"/>
        <v>0</v>
      </c>
      <c r="M34" s="46">
        <f t="shared" si="3"/>
        <v>0</v>
      </c>
      <c r="N34" s="46">
        <f t="shared" si="4"/>
        <v>0</v>
      </c>
      <c r="O34" s="46">
        <f t="shared" si="5"/>
        <v>0</v>
      </c>
      <c r="P34" s="47">
        <f t="shared" si="6"/>
        <v>0</v>
      </c>
      <c r="V34" s="115"/>
      <c r="W34" s="113"/>
      <c r="Z34" s="21"/>
    </row>
    <row r="35" spans="1:27" x14ac:dyDescent="0.2">
      <c r="A35" s="37" t="s">
        <v>254</v>
      </c>
      <c r="B35" s="38"/>
      <c r="C35" s="45" t="s">
        <v>257</v>
      </c>
      <c r="D35" s="24" t="s">
        <v>73</v>
      </c>
      <c r="E35" s="68">
        <v>1</v>
      </c>
      <c r="F35" s="69"/>
      <c r="G35" s="66"/>
      <c r="H35" s="46">
        <f t="shared" si="0"/>
        <v>0</v>
      </c>
      <c r="I35" s="66"/>
      <c r="J35" s="66"/>
      <c r="K35" s="47">
        <f t="shared" si="1"/>
        <v>0</v>
      </c>
      <c r="L35" s="48">
        <f t="shared" si="2"/>
        <v>0</v>
      </c>
      <c r="M35" s="46">
        <f t="shared" si="3"/>
        <v>0</v>
      </c>
      <c r="N35" s="46">
        <f t="shared" si="4"/>
        <v>0</v>
      </c>
      <c r="O35" s="46">
        <f t="shared" si="5"/>
        <v>0</v>
      </c>
      <c r="P35" s="47">
        <f t="shared" si="6"/>
        <v>0</v>
      </c>
      <c r="AA35" s="21"/>
    </row>
    <row r="36" spans="1:27" ht="12" thickBot="1" x14ac:dyDescent="0.25">
      <c r="A36" s="137" t="s">
        <v>256</v>
      </c>
      <c r="B36" s="38"/>
      <c r="C36" s="45" t="s">
        <v>258</v>
      </c>
      <c r="D36" s="24" t="s">
        <v>73</v>
      </c>
      <c r="E36" s="68">
        <v>1</v>
      </c>
      <c r="F36" s="69"/>
      <c r="G36" s="66"/>
      <c r="H36" s="46">
        <f t="shared" si="0"/>
        <v>0</v>
      </c>
      <c r="I36" s="66"/>
      <c r="J36" s="66"/>
      <c r="K36" s="47">
        <f t="shared" si="1"/>
        <v>0</v>
      </c>
      <c r="L36" s="48">
        <f t="shared" si="2"/>
        <v>0</v>
      </c>
      <c r="M36" s="46">
        <f t="shared" si="3"/>
        <v>0</v>
      </c>
      <c r="N36" s="46">
        <f t="shared" si="4"/>
        <v>0</v>
      </c>
      <c r="O36" s="46">
        <f t="shared" si="5"/>
        <v>0</v>
      </c>
      <c r="P36" s="47">
        <f t="shared" si="6"/>
        <v>0</v>
      </c>
    </row>
    <row r="37" spans="1:27" ht="12" thickBot="1" x14ac:dyDescent="0.25">
      <c r="A37" s="252" t="s">
        <v>662</v>
      </c>
      <c r="B37" s="253"/>
      <c r="C37" s="253"/>
      <c r="D37" s="253"/>
      <c r="E37" s="253"/>
      <c r="F37" s="253"/>
      <c r="G37" s="253"/>
      <c r="H37" s="253"/>
      <c r="I37" s="253"/>
      <c r="J37" s="253"/>
      <c r="K37" s="254"/>
      <c r="L37" s="70">
        <f>SUM(L14:L36)</f>
        <v>0</v>
      </c>
      <c r="M37" s="71">
        <f>SUM(M14:M36)</f>
        <v>0</v>
      </c>
      <c r="N37" s="71">
        <f>SUM(N14:N36)</f>
        <v>0</v>
      </c>
      <c r="O37" s="71">
        <f>SUM(O14:O36)</f>
        <v>0</v>
      </c>
      <c r="P37" s="72">
        <f>SUM(P14:P36)</f>
        <v>0</v>
      </c>
    </row>
    <row r="38" spans="1:27" x14ac:dyDescent="0.2">
      <c r="A38" s="17"/>
      <c r="B38" s="17"/>
      <c r="C38" s="17"/>
      <c r="D38" s="17"/>
      <c r="E38" s="161"/>
      <c r="F38" s="17"/>
      <c r="G38" s="17"/>
      <c r="H38" s="17"/>
      <c r="I38" s="17"/>
      <c r="J38" s="17"/>
      <c r="K38" s="17"/>
      <c r="L38" s="17"/>
      <c r="M38" s="17"/>
      <c r="N38" s="17"/>
      <c r="O38" s="17"/>
      <c r="P38" s="17"/>
    </row>
    <row r="39" spans="1:27" x14ac:dyDescent="0.2">
      <c r="A39" s="17"/>
      <c r="B39" s="17"/>
      <c r="C39" s="17"/>
      <c r="D39" s="17"/>
      <c r="E39" s="17"/>
      <c r="F39" s="17"/>
      <c r="G39" s="17"/>
      <c r="H39" s="17"/>
      <c r="I39" s="17"/>
      <c r="J39" s="17"/>
      <c r="K39" s="17"/>
      <c r="L39" s="17"/>
      <c r="M39" s="17"/>
      <c r="N39" s="17"/>
      <c r="O39" s="17"/>
      <c r="P39" s="17"/>
    </row>
    <row r="40" spans="1:27" x14ac:dyDescent="0.2">
      <c r="A40" s="1" t="s">
        <v>14</v>
      </c>
      <c r="B40" s="17"/>
      <c r="C40" s="251">
        <f>'Kops a'!C35:H35</f>
        <v>0</v>
      </c>
      <c r="D40" s="251"/>
      <c r="E40" s="251"/>
      <c r="F40" s="251"/>
      <c r="G40" s="251"/>
      <c r="H40" s="251"/>
      <c r="I40" s="17"/>
      <c r="J40" s="17"/>
      <c r="K40" s="17"/>
      <c r="L40" s="17"/>
      <c r="M40" s="17"/>
      <c r="N40" s="17"/>
      <c r="O40" s="17"/>
      <c r="P40" s="17"/>
    </row>
    <row r="41" spans="1:27" x14ac:dyDescent="0.2">
      <c r="A41" s="17"/>
      <c r="B41" s="17"/>
      <c r="C41" s="203" t="s">
        <v>15</v>
      </c>
      <c r="D41" s="203"/>
      <c r="E41" s="203"/>
      <c r="F41" s="203"/>
      <c r="G41" s="203"/>
      <c r="H41" s="203"/>
      <c r="I41" s="17"/>
      <c r="J41" s="17"/>
      <c r="K41" s="17"/>
      <c r="L41" s="17"/>
      <c r="M41" s="17"/>
      <c r="N41" s="17"/>
      <c r="O41" s="17"/>
      <c r="P41" s="17"/>
    </row>
    <row r="42" spans="1:27" x14ac:dyDescent="0.2">
      <c r="A42" s="17"/>
      <c r="B42" s="17"/>
      <c r="C42" s="17"/>
      <c r="D42" s="17"/>
      <c r="E42" s="17"/>
      <c r="F42" s="17"/>
      <c r="G42" s="17"/>
      <c r="H42" s="17"/>
      <c r="I42" s="17"/>
      <c r="J42" s="17"/>
      <c r="K42" s="17"/>
      <c r="L42" s="17"/>
      <c r="M42" s="17"/>
      <c r="N42" s="17"/>
      <c r="O42" s="17"/>
      <c r="P42" s="17"/>
    </row>
    <row r="43" spans="1:27" x14ac:dyDescent="0.2">
      <c r="A43" s="89" t="str">
        <f>'Kops a'!A38</f>
        <v>Tāme sastādīta 2021. gada</v>
      </c>
      <c r="B43" s="90"/>
      <c r="C43" s="90"/>
      <c r="D43" s="90"/>
      <c r="E43" s="17"/>
      <c r="F43" s="17"/>
      <c r="G43" s="17"/>
      <c r="H43" s="17"/>
      <c r="I43" s="17"/>
      <c r="J43" s="17"/>
      <c r="K43" s="17"/>
      <c r="L43" s="17"/>
      <c r="M43" s="17"/>
      <c r="N43" s="17"/>
      <c r="O43" s="17"/>
      <c r="P43" s="17"/>
    </row>
    <row r="44" spans="1:27" x14ac:dyDescent="0.2">
      <c r="A44" s="17"/>
      <c r="B44" s="17"/>
      <c r="C44" s="17"/>
      <c r="D44" s="17"/>
      <c r="E44" s="17"/>
      <c r="F44" s="17"/>
      <c r="G44" s="17"/>
      <c r="H44" s="17"/>
      <c r="I44" s="17"/>
      <c r="J44" s="17"/>
      <c r="K44" s="17"/>
      <c r="L44" s="17"/>
      <c r="M44" s="17"/>
      <c r="N44" s="17"/>
      <c r="O44" s="17"/>
      <c r="P44" s="17"/>
    </row>
    <row r="45" spans="1:27" x14ac:dyDescent="0.2">
      <c r="A45" s="1" t="s">
        <v>37</v>
      </c>
      <c r="B45" s="17"/>
      <c r="C45" s="251">
        <f>'Kops a'!C40:H40</f>
        <v>0</v>
      </c>
      <c r="D45" s="251"/>
      <c r="E45" s="251"/>
      <c r="F45" s="251"/>
      <c r="G45" s="251"/>
      <c r="H45" s="251"/>
      <c r="I45" s="17"/>
      <c r="J45" s="17"/>
      <c r="K45" s="17"/>
      <c r="L45" s="17"/>
      <c r="M45" s="17"/>
      <c r="N45" s="17"/>
      <c r="O45" s="17"/>
      <c r="P45" s="17"/>
    </row>
    <row r="46" spans="1:27" x14ac:dyDescent="0.2">
      <c r="A46" s="17"/>
      <c r="B46" s="17"/>
      <c r="C46" s="203" t="s">
        <v>15</v>
      </c>
      <c r="D46" s="203"/>
      <c r="E46" s="203"/>
      <c r="F46" s="203"/>
      <c r="G46" s="203"/>
      <c r="H46" s="203"/>
      <c r="I46" s="17"/>
      <c r="J46" s="17"/>
      <c r="K46" s="17"/>
      <c r="L46" s="17"/>
      <c r="M46" s="17"/>
      <c r="N46" s="17"/>
      <c r="O46" s="17"/>
      <c r="P46" s="17"/>
    </row>
    <row r="47" spans="1:27" x14ac:dyDescent="0.2">
      <c r="A47" s="17"/>
      <c r="B47" s="17"/>
      <c r="C47" s="17"/>
      <c r="D47" s="17"/>
      <c r="E47" s="17"/>
      <c r="F47" s="17"/>
      <c r="G47" s="17"/>
      <c r="H47" s="17"/>
      <c r="I47" s="17"/>
      <c r="J47" s="17"/>
      <c r="K47" s="17"/>
      <c r="L47" s="17"/>
      <c r="M47" s="17"/>
      <c r="N47" s="17"/>
      <c r="O47" s="17"/>
      <c r="P47" s="17"/>
    </row>
    <row r="48" spans="1:27" x14ac:dyDescent="0.2">
      <c r="A48" s="89" t="s">
        <v>54</v>
      </c>
      <c r="B48" s="90"/>
      <c r="C48" s="94">
        <f>'Kops a'!C43</f>
        <v>0</v>
      </c>
      <c r="D48" s="49"/>
      <c r="E48" s="17"/>
      <c r="F48" s="17"/>
      <c r="G48" s="17"/>
      <c r="H48" s="17"/>
      <c r="I48" s="17"/>
      <c r="J48" s="17"/>
      <c r="K48" s="17"/>
      <c r="L48" s="17"/>
      <c r="M48" s="17"/>
      <c r="N48" s="17"/>
      <c r="O48" s="17"/>
      <c r="P48" s="17"/>
    </row>
    <row r="49" spans="1:16" x14ac:dyDescent="0.2">
      <c r="A49" s="17"/>
      <c r="B49" s="17"/>
      <c r="C49" s="17"/>
      <c r="D49" s="17"/>
      <c r="E49" s="17"/>
      <c r="F49" s="17"/>
      <c r="G49" s="17"/>
      <c r="H49" s="17"/>
      <c r="I49" s="17"/>
      <c r="J49" s="17"/>
      <c r="K49" s="17"/>
      <c r="L49" s="17"/>
      <c r="M49" s="17"/>
      <c r="N49" s="17"/>
      <c r="O49" s="17"/>
      <c r="P49" s="17"/>
    </row>
    <row r="50" spans="1:16" ht="13.5" x14ac:dyDescent="0.2">
      <c r="A50" s="103" t="s">
        <v>62</v>
      </c>
    </row>
    <row r="51" spans="1:16" ht="12" x14ac:dyDescent="0.2">
      <c r="A51" s="104" t="s">
        <v>63</v>
      </c>
    </row>
    <row r="52" spans="1:16" ht="12" x14ac:dyDescent="0.2">
      <c r="A52" s="104" t="s">
        <v>64</v>
      </c>
    </row>
  </sheetData>
  <mergeCells count="22">
    <mergeCell ref="C2:I2"/>
    <mergeCell ref="C3:I3"/>
    <mergeCell ref="D5:L5"/>
    <mergeCell ref="D6:L6"/>
    <mergeCell ref="D7:L7"/>
    <mergeCell ref="N9:O9"/>
    <mergeCell ref="A12:A13"/>
    <mergeCell ref="B12:B13"/>
    <mergeCell ref="C12:C13"/>
    <mergeCell ref="D12:D13"/>
    <mergeCell ref="E12:E13"/>
    <mergeCell ref="L12:P12"/>
    <mergeCell ref="C46:H46"/>
    <mergeCell ref="C4:I4"/>
    <mergeCell ref="F12:K12"/>
    <mergeCell ref="A9:F9"/>
    <mergeCell ref="J9:M9"/>
    <mergeCell ref="D8:L8"/>
    <mergeCell ref="A37:K37"/>
    <mergeCell ref="C40:H40"/>
    <mergeCell ref="C41:H41"/>
    <mergeCell ref="C45:H45"/>
  </mergeCells>
  <conditionalFormatting sqref="A15:B15 A17 A19 A21 A23 A25 A27 A36:B36 A29:A36 I15:J36 D15:G36 B16:B35">
    <cfRule type="cellIs" dxfId="153" priority="32" operator="equal">
      <formula>0</formula>
    </cfRule>
  </conditionalFormatting>
  <conditionalFormatting sqref="N9:O9 H14:H36 K14:P36">
    <cfRule type="cellIs" dxfId="152" priority="31" operator="equal">
      <formula>0</formula>
    </cfRule>
  </conditionalFormatting>
  <conditionalFormatting sqref="A9:F9">
    <cfRule type="containsText" dxfId="151" priority="29"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50" priority="28" operator="equal">
      <formula>0</formula>
    </cfRule>
  </conditionalFormatting>
  <conditionalFormatting sqref="O10">
    <cfRule type="cellIs" dxfId="149" priority="27" operator="equal">
      <formula>"20__. gada __. _________"</formula>
    </cfRule>
  </conditionalFormatting>
  <conditionalFormatting sqref="A37:K37">
    <cfRule type="containsText" dxfId="148" priority="26" operator="containsText" text="Tiešās izmaksas kopā, t. sk. darba devēja sociālais nodoklis __.__% ">
      <formula>NOT(ISERROR(SEARCH("Tiešās izmaksas kopā, t. sk. darba devēja sociālais nodoklis __.__% ",A37)))</formula>
    </cfRule>
  </conditionalFormatting>
  <conditionalFormatting sqref="L37:P37">
    <cfRule type="cellIs" dxfId="147" priority="21" operator="equal">
      <formula>0</formula>
    </cfRule>
  </conditionalFormatting>
  <conditionalFormatting sqref="C4:I4">
    <cfRule type="cellIs" dxfId="146" priority="20" operator="equal">
      <formula>0</formula>
    </cfRule>
  </conditionalFormatting>
  <conditionalFormatting sqref="C15:C17 C19:C29 C31:C32 C34:C36">
    <cfRule type="cellIs" dxfId="145" priority="19" operator="equal">
      <formula>0</formula>
    </cfRule>
  </conditionalFormatting>
  <conditionalFormatting sqref="D5:L8">
    <cfRule type="cellIs" dxfId="144" priority="17" operator="equal">
      <formula>0</formula>
    </cfRule>
  </conditionalFormatting>
  <conditionalFormatting sqref="A14:B14 D14:G14 A16 A18 A20 A22 A24 A26 A28">
    <cfRule type="cellIs" dxfId="143" priority="16" operator="equal">
      <formula>0</formula>
    </cfRule>
  </conditionalFormatting>
  <conditionalFormatting sqref="I14:J14">
    <cfRule type="cellIs" dxfId="142" priority="14" operator="equal">
      <formula>0</formula>
    </cfRule>
  </conditionalFormatting>
  <conditionalFormatting sqref="P10:Q10">
    <cfRule type="cellIs" dxfId="141" priority="13" operator="equal">
      <formula>"20__. gada __. _________"</formula>
    </cfRule>
  </conditionalFormatting>
  <conditionalFormatting sqref="C45:H45">
    <cfRule type="cellIs" dxfId="140" priority="10" operator="equal">
      <formula>0</formula>
    </cfRule>
  </conditionalFormatting>
  <conditionalFormatting sqref="C40:H40">
    <cfRule type="cellIs" dxfId="139" priority="9" operator="equal">
      <formula>0</formula>
    </cfRule>
  </conditionalFormatting>
  <conditionalFormatting sqref="C45:H45 C48 C40:H40">
    <cfRule type="cellIs" dxfId="138" priority="8" operator="equal">
      <formula>0</formula>
    </cfRule>
  </conditionalFormatting>
  <conditionalFormatting sqref="D1">
    <cfRule type="cellIs" dxfId="137" priority="7" operator="equal">
      <formula>0</formula>
    </cfRule>
  </conditionalFormatting>
  <conditionalFormatting sqref="C14">
    <cfRule type="cellIs" dxfId="136" priority="6" operator="equal">
      <formula>0</formula>
    </cfRule>
  </conditionalFormatting>
  <conditionalFormatting sqref="C18">
    <cfRule type="cellIs" dxfId="135" priority="5" operator="equal">
      <formula>0</formula>
    </cfRule>
  </conditionalFormatting>
  <conditionalFormatting sqref="C30">
    <cfRule type="cellIs" dxfId="134" priority="4" operator="equal">
      <formula>0</formula>
    </cfRule>
  </conditionalFormatting>
  <conditionalFormatting sqref="C33">
    <cfRule type="cellIs" dxfId="133" priority="3" operator="equal">
      <formula>0</formula>
    </cfRule>
  </conditionalFormatting>
  <conditionalFormatting sqref="R10">
    <cfRule type="cellIs" dxfId="132" priority="2" operator="equal">
      <formula>"20__. gada __. _________"</formula>
    </cfRule>
  </conditionalFormatting>
  <conditionalFormatting sqref="S10">
    <cfRule type="cellIs" dxfId="131" priority="1" operator="equal">
      <formula>"20__. gada __. _________"</formula>
    </cfRule>
  </conditionalFormatting>
  <pageMargins left="0.7" right="0.7" top="0.75" bottom="0.75" header="0.3" footer="0.3"/>
  <pageSetup paperSize="9" scale="93"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2" operator="containsText" id="{DC7EA987-A541-4A14-8BBA-80430C8D8797}">
            <xm:f>NOT(ISERROR(SEARCH("Tāme sastādīta ____. gada ___. ______________",A43)))</xm:f>
            <xm:f>"Tāme sastādīta ____. gada ___. ______________"</xm:f>
            <x14:dxf>
              <font>
                <color auto="1"/>
              </font>
              <fill>
                <patternFill>
                  <bgColor rgb="FFC6EFCE"/>
                </patternFill>
              </fill>
            </x14:dxf>
          </x14:cfRule>
          <xm:sqref>A43</xm:sqref>
        </x14:conditionalFormatting>
        <x14:conditionalFormatting xmlns:xm="http://schemas.microsoft.com/office/excel/2006/main">
          <x14:cfRule type="containsText" priority="11" operator="containsText" id="{ACDA78AF-73B6-4D16-9157-A1B6B42F0CA3}">
            <xm:f>NOT(ISERROR(SEARCH("Sertifikāta Nr. _________________________________",A48)))</xm:f>
            <xm:f>"Sertifikāta Nr. _________________________________"</xm:f>
            <x14:dxf>
              <font>
                <color auto="1"/>
              </font>
              <fill>
                <patternFill>
                  <bgColor rgb="FFC6EFCE"/>
                </patternFill>
              </fill>
            </x14:dxf>
          </x14:cfRule>
          <xm:sqref>A48</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9" tint="0.39997558519241921"/>
  </sheetPr>
  <dimension ref="A1:T35"/>
  <sheetViews>
    <sheetView topLeftCell="A7" zoomScaleNormal="100" workbookViewId="0">
      <selection activeCell="A21" sqref="A21"/>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9" x14ac:dyDescent="0.2">
      <c r="A1" s="22"/>
      <c r="B1" s="22"/>
      <c r="C1" s="26" t="s">
        <v>38</v>
      </c>
      <c r="D1" s="50">
        <f>'Kops a'!A20</f>
        <v>0</v>
      </c>
      <c r="E1" s="22"/>
      <c r="F1" s="22"/>
      <c r="G1" s="22"/>
      <c r="H1" s="22"/>
      <c r="I1" s="22"/>
      <c r="J1" s="22"/>
      <c r="N1" s="25"/>
      <c r="O1" s="26"/>
      <c r="P1" s="27"/>
    </row>
    <row r="2" spans="1:19" x14ac:dyDescent="0.2">
      <c r="A2" s="28"/>
      <c r="B2" s="28"/>
      <c r="C2" s="255" t="s">
        <v>259</v>
      </c>
      <c r="D2" s="255"/>
      <c r="E2" s="255"/>
      <c r="F2" s="255"/>
      <c r="G2" s="255"/>
      <c r="H2" s="255"/>
      <c r="I2" s="255"/>
      <c r="J2" s="28"/>
    </row>
    <row r="3" spans="1:19" x14ac:dyDescent="0.2">
      <c r="A3" s="29"/>
      <c r="B3" s="29"/>
      <c r="C3" s="246" t="s">
        <v>17</v>
      </c>
      <c r="D3" s="246"/>
      <c r="E3" s="246"/>
      <c r="F3" s="246"/>
      <c r="G3" s="246"/>
      <c r="H3" s="246"/>
      <c r="I3" s="246"/>
      <c r="J3" s="29"/>
    </row>
    <row r="4" spans="1:19" x14ac:dyDescent="0.2">
      <c r="A4" s="29"/>
      <c r="B4" s="29"/>
      <c r="C4" s="256" t="s">
        <v>52</v>
      </c>
      <c r="D4" s="256"/>
      <c r="E4" s="256"/>
      <c r="F4" s="256"/>
      <c r="G4" s="256"/>
      <c r="H4" s="256"/>
      <c r="I4" s="256"/>
      <c r="J4" s="29"/>
    </row>
    <row r="5" spans="1:19" x14ac:dyDescent="0.2">
      <c r="A5" s="22"/>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19" x14ac:dyDescent="0.2">
      <c r="A6" s="22"/>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19" x14ac:dyDescent="0.2">
      <c r="A7" s="22"/>
      <c r="B7" s="22"/>
      <c r="C7" s="26" t="s">
        <v>7</v>
      </c>
      <c r="D7" s="269" t="str">
        <f>'Kops a'!D8</f>
        <v>Toma iela 47 (1-6), Liepāja</v>
      </c>
      <c r="E7" s="269"/>
      <c r="F7" s="269"/>
      <c r="G7" s="269"/>
      <c r="H7" s="269"/>
      <c r="I7" s="269"/>
      <c r="J7" s="269"/>
      <c r="K7" s="269"/>
      <c r="L7" s="269"/>
      <c r="M7" s="17"/>
      <c r="N7" s="17"/>
      <c r="O7" s="17"/>
      <c r="P7" s="17"/>
    </row>
    <row r="8" spans="1:19" x14ac:dyDescent="0.2">
      <c r="A8" s="22"/>
      <c r="B8" s="22"/>
      <c r="C8" s="4" t="s">
        <v>20</v>
      </c>
      <c r="D8" s="269" t="str">
        <f>'Kops a'!D9</f>
        <v>2018/3-62/444</v>
      </c>
      <c r="E8" s="269"/>
      <c r="F8" s="269"/>
      <c r="G8" s="269"/>
      <c r="H8" s="269"/>
      <c r="I8" s="269"/>
      <c r="J8" s="269"/>
      <c r="K8" s="269"/>
      <c r="L8" s="269"/>
      <c r="M8" s="17"/>
      <c r="N8" s="17"/>
      <c r="O8" s="17"/>
      <c r="P8" s="17"/>
    </row>
    <row r="9" spans="1:19" ht="11.25" customHeight="1" x14ac:dyDescent="0.2">
      <c r="A9" s="257" t="s">
        <v>661</v>
      </c>
      <c r="B9" s="257"/>
      <c r="C9" s="257"/>
      <c r="D9" s="257"/>
      <c r="E9" s="257"/>
      <c r="F9" s="257"/>
      <c r="G9" s="30"/>
      <c r="H9" s="30"/>
      <c r="I9" s="30"/>
      <c r="J9" s="261" t="s">
        <v>39</v>
      </c>
      <c r="K9" s="261"/>
      <c r="L9" s="261"/>
      <c r="M9" s="261"/>
      <c r="N9" s="268">
        <f>P20</f>
        <v>0</v>
      </c>
      <c r="O9" s="268"/>
      <c r="P9" s="30"/>
    </row>
    <row r="10" spans="1:19" x14ac:dyDescent="0.2">
      <c r="A10" s="31"/>
      <c r="B10" s="32"/>
      <c r="C10" s="4"/>
      <c r="D10" s="22"/>
      <c r="E10" s="22"/>
      <c r="F10" s="22"/>
      <c r="G10" s="22"/>
      <c r="H10" s="22"/>
      <c r="I10" s="22"/>
      <c r="J10" s="22"/>
      <c r="K10" s="22"/>
      <c r="L10" s="28"/>
      <c r="M10" s="28"/>
      <c r="O10" s="92"/>
      <c r="P10" s="91" t="str">
        <f>A26</f>
        <v>Tāme sastādīta 2021. gada</v>
      </c>
    </row>
    <row r="11" spans="1:19" ht="12" thickBot="1" x14ac:dyDescent="0.25">
      <c r="A11" s="31"/>
      <c r="B11" s="32"/>
      <c r="C11" s="4"/>
      <c r="D11" s="22"/>
      <c r="E11" s="22"/>
      <c r="F11" s="22"/>
      <c r="G11" s="22"/>
      <c r="H11" s="22"/>
      <c r="I11" s="22"/>
      <c r="J11" s="22"/>
      <c r="K11" s="22"/>
      <c r="L11" s="33"/>
      <c r="M11" s="33"/>
      <c r="N11" s="34"/>
      <c r="O11" s="25"/>
      <c r="P11" s="22"/>
    </row>
    <row r="12" spans="1:19" x14ac:dyDescent="0.2">
      <c r="A12" s="225" t="s">
        <v>23</v>
      </c>
      <c r="B12" s="263" t="s">
        <v>40</v>
      </c>
      <c r="C12" s="259" t="s">
        <v>41</v>
      </c>
      <c r="D12" s="266" t="s">
        <v>42</v>
      </c>
      <c r="E12" s="249" t="s">
        <v>43</v>
      </c>
      <c r="F12" s="258" t="s">
        <v>44</v>
      </c>
      <c r="G12" s="259"/>
      <c r="H12" s="259"/>
      <c r="I12" s="259"/>
      <c r="J12" s="259"/>
      <c r="K12" s="260"/>
      <c r="L12" s="258" t="s">
        <v>45</v>
      </c>
      <c r="M12" s="259"/>
      <c r="N12" s="259"/>
      <c r="O12" s="259"/>
      <c r="P12" s="260"/>
    </row>
    <row r="13" spans="1:19" ht="126.75" customHeight="1" thickBot="1" x14ac:dyDescent="0.25">
      <c r="A13" s="262"/>
      <c r="B13" s="264"/>
      <c r="C13" s="265"/>
      <c r="D13" s="267"/>
      <c r="E13" s="250"/>
      <c r="F13" s="35" t="s">
        <v>46</v>
      </c>
      <c r="G13" s="36" t="s">
        <v>47</v>
      </c>
      <c r="H13" s="36" t="s">
        <v>48</v>
      </c>
      <c r="I13" s="36" t="s">
        <v>49</v>
      </c>
      <c r="J13" s="36" t="s">
        <v>50</v>
      </c>
      <c r="K13" s="61" t="s">
        <v>51</v>
      </c>
      <c r="L13" s="35" t="s">
        <v>46</v>
      </c>
      <c r="M13" s="36" t="s">
        <v>48</v>
      </c>
      <c r="N13" s="36" t="s">
        <v>49</v>
      </c>
      <c r="O13" s="36" t="s">
        <v>50</v>
      </c>
      <c r="P13" s="61" t="s">
        <v>51</v>
      </c>
    </row>
    <row r="14" spans="1:19" x14ac:dyDescent="0.2">
      <c r="A14" s="62" t="s">
        <v>260</v>
      </c>
      <c r="B14" s="38"/>
      <c r="C14" s="111" t="s">
        <v>264</v>
      </c>
      <c r="D14" s="106"/>
      <c r="E14" s="112"/>
      <c r="F14" s="69"/>
      <c r="G14" s="66"/>
      <c r="H14" s="46">
        <f t="shared" ref="H14:H19" si="0">ROUND(F14*G14,2)</f>
        <v>0</v>
      </c>
      <c r="I14" s="66"/>
      <c r="J14" s="66"/>
      <c r="K14" s="47">
        <f t="shared" ref="K14:K19" si="1">SUM(H14:J14)</f>
        <v>0</v>
      </c>
      <c r="L14" s="48">
        <f t="shared" ref="L14:L19" si="2">ROUND(E14*F14,2)</f>
        <v>0</v>
      </c>
      <c r="M14" s="46">
        <f t="shared" ref="M14:M19" si="3">ROUND(H14*E14,2)</f>
        <v>0</v>
      </c>
      <c r="N14" s="46">
        <f t="shared" ref="N14:N19" si="4">ROUND(I14*E14,2)</f>
        <v>0</v>
      </c>
      <c r="O14" s="46">
        <f t="shared" ref="O14:O19" si="5">ROUND(J14*E14,2)</f>
        <v>0</v>
      </c>
      <c r="P14" s="47">
        <f t="shared" ref="P14:P19" si="6">SUM(M14:O14)</f>
        <v>0</v>
      </c>
    </row>
    <row r="15" spans="1:19" x14ac:dyDescent="0.2">
      <c r="A15" s="37" t="s">
        <v>261</v>
      </c>
      <c r="B15" s="125"/>
      <c r="C15" s="111" t="s">
        <v>604</v>
      </c>
      <c r="D15" s="106" t="s">
        <v>87</v>
      </c>
      <c r="E15" s="169">
        <f>7.2*4.9*0.032</f>
        <v>1.12896</v>
      </c>
      <c r="F15" s="69"/>
      <c r="G15" s="66"/>
      <c r="H15" s="46"/>
      <c r="I15" s="66"/>
      <c r="J15" s="66"/>
      <c r="K15" s="47"/>
      <c r="L15" s="48"/>
      <c r="M15" s="46"/>
      <c r="N15" s="46"/>
      <c r="O15" s="46"/>
      <c r="P15" s="47"/>
      <c r="R15" s="118"/>
    </row>
    <row r="16" spans="1:19" ht="22.5" x14ac:dyDescent="0.2">
      <c r="A16" s="37" t="s">
        <v>263</v>
      </c>
      <c r="B16" s="273" t="s">
        <v>266</v>
      </c>
      <c r="C16" s="45" t="s">
        <v>267</v>
      </c>
      <c r="D16" s="24" t="s">
        <v>70</v>
      </c>
      <c r="E16" s="68">
        <v>100</v>
      </c>
      <c r="F16" s="69"/>
      <c r="G16" s="66"/>
      <c r="H16" s="46">
        <f t="shared" si="0"/>
        <v>0</v>
      </c>
      <c r="I16" s="66"/>
      <c r="J16" s="66"/>
      <c r="K16" s="47">
        <f t="shared" si="1"/>
        <v>0</v>
      </c>
      <c r="L16" s="48">
        <f t="shared" si="2"/>
        <v>0</v>
      </c>
      <c r="M16" s="46">
        <f t="shared" si="3"/>
        <v>0</v>
      </c>
      <c r="N16" s="46">
        <f t="shared" si="4"/>
        <v>0</v>
      </c>
      <c r="O16" s="46">
        <f t="shared" si="5"/>
        <v>0</v>
      </c>
      <c r="P16" s="47">
        <f t="shared" si="6"/>
        <v>0</v>
      </c>
      <c r="S16" s="110"/>
    </row>
    <row r="17" spans="1:20" ht="22.5" x14ac:dyDescent="0.2">
      <c r="A17" s="62" t="s">
        <v>265</v>
      </c>
      <c r="B17" s="274"/>
      <c r="C17" s="111" t="s">
        <v>656</v>
      </c>
      <c r="D17" s="24" t="s">
        <v>87</v>
      </c>
      <c r="E17" s="68">
        <v>26</v>
      </c>
      <c r="F17" s="69"/>
      <c r="G17" s="66"/>
      <c r="H17" s="46">
        <f t="shared" si="0"/>
        <v>0</v>
      </c>
      <c r="I17" s="66"/>
      <c r="J17" s="66"/>
      <c r="K17" s="47">
        <f t="shared" si="1"/>
        <v>0</v>
      </c>
      <c r="L17" s="48">
        <f t="shared" si="2"/>
        <v>0</v>
      </c>
      <c r="M17" s="46">
        <f t="shared" si="3"/>
        <v>0</v>
      </c>
      <c r="N17" s="46">
        <f t="shared" si="4"/>
        <v>0</v>
      </c>
      <c r="O17" s="46">
        <f t="shared" si="5"/>
        <v>0</v>
      </c>
      <c r="P17" s="47">
        <f t="shared" si="6"/>
        <v>0</v>
      </c>
      <c r="Q17" s="189"/>
      <c r="S17" s="110"/>
      <c r="T17" s="115"/>
    </row>
    <row r="18" spans="1:20" x14ac:dyDescent="0.2">
      <c r="A18" s="137" t="s">
        <v>268</v>
      </c>
      <c r="B18" s="38"/>
      <c r="C18" s="45" t="s">
        <v>272</v>
      </c>
      <c r="D18" s="24"/>
      <c r="E18" s="68"/>
      <c r="F18" s="69"/>
      <c r="G18" s="66"/>
      <c r="H18" s="46">
        <f t="shared" si="0"/>
        <v>0</v>
      </c>
      <c r="I18" s="66"/>
      <c r="J18" s="66"/>
      <c r="K18" s="47">
        <f t="shared" si="1"/>
        <v>0</v>
      </c>
      <c r="L18" s="48">
        <f t="shared" si="2"/>
        <v>0</v>
      </c>
      <c r="M18" s="46">
        <f t="shared" si="3"/>
        <v>0</v>
      </c>
      <c r="N18" s="46">
        <f t="shared" si="4"/>
        <v>0</v>
      </c>
      <c r="O18" s="46">
        <f t="shared" si="5"/>
        <v>0</v>
      </c>
      <c r="P18" s="47">
        <f t="shared" si="6"/>
        <v>0</v>
      </c>
    </row>
    <row r="19" spans="1:20" ht="12" thickBot="1" x14ac:dyDescent="0.25">
      <c r="A19" s="137" t="s">
        <v>269</v>
      </c>
      <c r="B19" s="38"/>
      <c r="C19" s="111" t="s">
        <v>603</v>
      </c>
      <c r="D19" s="106" t="s">
        <v>271</v>
      </c>
      <c r="E19" s="112">
        <v>1</v>
      </c>
      <c r="F19" s="69"/>
      <c r="G19" s="66"/>
      <c r="H19" s="46">
        <f t="shared" si="0"/>
        <v>0</v>
      </c>
      <c r="I19" s="66"/>
      <c r="J19" s="66"/>
      <c r="K19" s="47">
        <f t="shared" si="1"/>
        <v>0</v>
      </c>
      <c r="L19" s="48">
        <f t="shared" si="2"/>
        <v>0</v>
      </c>
      <c r="M19" s="46">
        <f t="shared" si="3"/>
        <v>0</v>
      </c>
      <c r="N19" s="46">
        <f t="shared" si="4"/>
        <v>0</v>
      </c>
      <c r="O19" s="46">
        <f t="shared" si="5"/>
        <v>0</v>
      </c>
      <c r="P19" s="47">
        <f t="shared" si="6"/>
        <v>0</v>
      </c>
    </row>
    <row r="20" spans="1:20" ht="12" thickBot="1" x14ac:dyDescent="0.25">
      <c r="A20" s="252" t="s">
        <v>662</v>
      </c>
      <c r="B20" s="253"/>
      <c r="C20" s="253"/>
      <c r="D20" s="253"/>
      <c r="E20" s="253"/>
      <c r="F20" s="253"/>
      <c r="G20" s="253"/>
      <c r="H20" s="253"/>
      <c r="I20" s="253"/>
      <c r="J20" s="253"/>
      <c r="K20" s="254"/>
      <c r="L20" s="70">
        <f>SUM(L14:L19)</f>
        <v>0</v>
      </c>
      <c r="M20" s="71">
        <f>SUM(M14:M19)</f>
        <v>0</v>
      </c>
      <c r="N20" s="71">
        <f>SUM(N14:N19)</f>
        <v>0</v>
      </c>
      <c r="O20" s="71">
        <f>SUM(O14:O19)</f>
        <v>0</v>
      </c>
      <c r="P20" s="72">
        <f>SUM(P14:P19)</f>
        <v>0</v>
      </c>
    </row>
    <row r="21" spans="1:20" x14ac:dyDescent="0.2">
      <c r="A21" s="17"/>
      <c r="B21" s="17"/>
      <c r="C21" s="17"/>
      <c r="D21" s="17"/>
      <c r="E21" s="161"/>
      <c r="F21" s="17"/>
      <c r="G21" s="17"/>
      <c r="H21" s="17"/>
      <c r="I21" s="17"/>
      <c r="J21" s="17"/>
      <c r="K21" s="17"/>
      <c r="L21" s="17"/>
      <c r="M21" s="17"/>
      <c r="N21" s="17"/>
      <c r="O21" s="17"/>
      <c r="P21" s="17"/>
    </row>
    <row r="22" spans="1:20" x14ac:dyDescent="0.2">
      <c r="A22" s="17"/>
      <c r="B22" s="17"/>
      <c r="C22" s="17"/>
      <c r="D22" s="17"/>
      <c r="E22" s="17"/>
      <c r="F22" s="17"/>
      <c r="G22" s="17"/>
      <c r="H22" s="17"/>
      <c r="I22" s="17"/>
      <c r="J22" s="17"/>
      <c r="K22" s="17"/>
      <c r="L22" s="17"/>
      <c r="M22" s="17"/>
      <c r="N22" s="17"/>
      <c r="O22" s="17"/>
      <c r="P22" s="17"/>
    </row>
    <row r="23" spans="1:20" x14ac:dyDescent="0.2">
      <c r="A23" s="1" t="s">
        <v>14</v>
      </c>
      <c r="B23" s="17"/>
      <c r="C23" s="251">
        <f>'Kops a'!C35:H35</f>
        <v>0</v>
      </c>
      <c r="D23" s="251"/>
      <c r="E23" s="251"/>
      <c r="F23" s="251"/>
      <c r="G23" s="251"/>
      <c r="H23" s="251"/>
      <c r="I23" s="17"/>
      <c r="J23" s="17"/>
      <c r="K23" s="17"/>
      <c r="L23" s="17"/>
      <c r="M23" s="17"/>
      <c r="N23" s="17"/>
      <c r="O23" s="17"/>
      <c r="P23" s="17"/>
    </row>
    <row r="24" spans="1:20" x14ac:dyDescent="0.2">
      <c r="A24" s="17"/>
      <c r="B24" s="17"/>
      <c r="C24" s="203" t="s">
        <v>15</v>
      </c>
      <c r="D24" s="203"/>
      <c r="E24" s="203"/>
      <c r="F24" s="203"/>
      <c r="G24" s="203"/>
      <c r="H24" s="203"/>
      <c r="I24" s="17"/>
      <c r="J24" s="17"/>
      <c r="K24" s="17"/>
      <c r="L24" s="17"/>
      <c r="M24" s="17"/>
      <c r="N24" s="17"/>
      <c r="O24" s="17"/>
      <c r="P24" s="17"/>
    </row>
    <row r="25" spans="1:20" x14ac:dyDescent="0.2">
      <c r="A25" s="17"/>
      <c r="B25" s="17"/>
      <c r="C25" s="17"/>
      <c r="D25" s="17"/>
      <c r="E25" s="17"/>
      <c r="F25" s="17"/>
      <c r="G25" s="17"/>
      <c r="H25" s="17"/>
      <c r="I25" s="17"/>
      <c r="J25" s="17"/>
      <c r="K25" s="17"/>
      <c r="L25" s="17"/>
      <c r="M25" s="17"/>
      <c r="N25" s="17"/>
      <c r="O25" s="17"/>
      <c r="P25" s="17"/>
    </row>
    <row r="26" spans="1:20" x14ac:dyDescent="0.2">
      <c r="A26" s="89" t="str">
        <f>'Kops a'!A38</f>
        <v>Tāme sastādīta 2021. gada</v>
      </c>
      <c r="B26" s="90"/>
      <c r="C26" s="90"/>
      <c r="D26" s="90"/>
      <c r="E26" s="17"/>
      <c r="F26" s="17"/>
      <c r="G26" s="17"/>
      <c r="H26" s="17"/>
      <c r="I26" s="17"/>
      <c r="J26" s="17"/>
      <c r="K26" s="17"/>
      <c r="L26" s="17"/>
      <c r="M26" s="17"/>
      <c r="N26" s="17"/>
      <c r="O26" s="17"/>
      <c r="P26" s="17"/>
    </row>
    <row r="27" spans="1:20" x14ac:dyDescent="0.2">
      <c r="A27" s="17"/>
      <c r="B27" s="17"/>
      <c r="C27" s="17"/>
      <c r="D27" s="17"/>
      <c r="E27" s="17"/>
      <c r="F27" s="17"/>
      <c r="G27" s="17"/>
      <c r="H27" s="17"/>
      <c r="I27" s="17"/>
      <c r="J27" s="17"/>
      <c r="K27" s="17"/>
      <c r="L27" s="17"/>
      <c r="M27" s="17"/>
      <c r="N27" s="17"/>
      <c r="O27" s="17"/>
      <c r="P27" s="17"/>
    </row>
    <row r="28" spans="1:20" x14ac:dyDescent="0.2">
      <c r="A28" s="1" t="s">
        <v>37</v>
      </c>
      <c r="B28" s="17"/>
      <c r="C28" s="251">
        <f>'Kops a'!C40:H40</f>
        <v>0</v>
      </c>
      <c r="D28" s="251"/>
      <c r="E28" s="251"/>
      <c r="F28" s="251"/>
      <c r="G28" s="251"/>
      <c r="H28" s="251"/>
      <c r="I28" s="17"/>
      <c r="J28" s="17"/>
      <c r="K28" s="17"/>
      <c r="L28" s="17"/>
      <c r="M28" s="17"/>
      <c r="N28" s="17"/>
      <c r="O28" s="17"/>
      <c r="P28" s="17"/>
    </row>
    <row r="29" spans="1:20" x14ac:dyDescent="0.2">
      <c r="A29" s="17"/>
      <c r="B29" s="17"/>
      <c r="C29" s="203" t="s">
        <v>15</v>
      </c>
      <c r="D29" s="203"/>
      <c r="E29" s="203"/>
      <c r="F29" s="203"/>
      <c r="G29" s="203"/>
      <c r="H29" s="203"/>
      <c r="I29" s="17"/>
      <c r="J29" s="17"/>
      <c r="K29" s="17"/>
      <c r="L29" s="17"/>
      <c r="M29" s="17"/>
      <c r="N29" s="17"/>
      <c r="O29" s="17"/>
      <c r="P29" s="17"/>
    </row>
    <row r="30" spans="1:20" x14ac:dyDescent="0.2">
      <c r="A30" s="17"/>
      <c r="B30" s="17"/>
      <c r="C30" s="17"/>
      <c r="D30" s="17"/>
      <c r="E30" s="17"/>
      <c r="F30" s="17"/>
      <c r="G30" s="17"/>
      <c r="H30" s="17"/>
      <c r="I30" s="17"/>
      <c r="J30" s="17"/>
      <c r="K30" s="17"/>
      <c r="L30" s="17"/>
      <c r="M30" s="17"/>
      <c r="N30" s="17"/>
      <c r="O30" s="17"/>
      <c r="P30" s="17"/>
    </row>
    <row r="31" spans="1:20" x14ac:dyDescent="0.2">
      <c r="A31" s="89" t="s">
        <v>54</v>
      </c>
      <c r="B31" s="90"/>
      <c r="C31" s="94">
        <f>'Kops a'!C43</f>
        <v>0</v>
      </c>
      <c r="D31" s="49"/>
      <c r="E31" s="17"/>
      <c r="F31" s="17"/>
      <c r="G31" s="17"/>
      <c r="H31" s="17"/>
      <c r="I31" s="17"/>
      <c r="J31" s="17"/>
      <c r="K31" s="17"/>
      <c r="L31" s="17"/>
      <c r="M31" s="17"/>
      <c r="N31" s="17"/>
      <c r="O31" s="17"/>
      <c r="P31" s="17"/>
    </row>
    <row r="32" spans="1:20" x14ac:dyDescent="0.2">
      <c r="A32" s="17"/>
      <c r="B32" s="17"/>
      <c r="C32" s="17"/>
      <c r="D32" s="17"/>
      <c r="E32" s="17"/>
      <c r="F32" s="17"/>
      <c r="G32" s="17"/>
      <c r="H32" s="17"/>
      <c r="I32" s="17"/>
      <c r="J32" s="17"/>
      <c r="K32" s="17"/>
      <c r="L32" s="17"/>
      <c r="M32" s="17"/>
      <c r="N32" s="17"/>
      <c r="O32" s="17"/>
      <c r="P32" s="17"/>
    </row>
    <row r="33" spans="1:1" ht="13.5" x14ac:dyDescent="0.2">
      <c r="A33" s="103" t="s">
        <v>62</v>
      </c>
    </row>
    <row r="34" spans="1:1" ht="12" x14ac:dyDescent="0.2">
      <c r="A34" s="104" t="s">
        <v>63</v>
      </c>
    </row>
    <row r="35" spans="1:1" ht="12" x14ac:dyDescent="0.2">
      <c r="A35" s="104" t="s">
        <v>64</v>
      </c>
    </row>
  </sheetData>
  <mergeCells count="23">
    <mergeCell ref="C2:I2"/>
    <mergeCell ref="C3:I3"/>
    <mergeCell ref="D5:L5"/>
    <mergeCell ref="D6:L6"/>
    <mergeCell ref="D7:L7"/>
    <mergeCell ref="N9:O9"/>
    <mergeCell ref="A12:A13"/>
    <mergeCell ref="B12:B13"/>
    <mergeCell ref="C12:C13"/>
    <mergeCell ref="D12:D13"/>
    <mergeCell ref="E12:E13"/>
    <mergeCell ref="L12:P12"/>
    <mergeCell ref="C29:H29"/>
    <mergeCell ref="C4:I4"/>
    <mergeCell ref="F12:K12"/>
    <mergeCell ref="A9:F9"/>
    <mergeCell ref="J9:M9"/>
    <mergeCell ref="D8:L8"/>
    <mergeCell ref="A20:K20"/>
    <mergeCell ref="C23:H23"/>
    <mergeCell ref="C24:H24"/>
    <mergeCell ref="C28:H28"/>
    <mergeCell ref="B16:B17"/>
  </mergeCells>
  <conditionalFormatting sqref="B18:B19 A14:A19 I14:J19 C14:G19 B14:B16">
    <cfRule type="cellIs" dxfId="128" priority="28" operator="equal">
      <formula>0</formula>
    </cfRule>
  </conditionalFormatting>
  <conditionalFormatting sqref="N9:O9 H14:H19 K14:P19">
    <cfRule type="cellIs" dxfId="127" priority="27" operator="equal">
      <formula>0</formula>
    </cfRule>
  </conditionalFormatting>
  <conditionalFormatting sqref="A9:F9">
    <cfRule type="containsText" dxfId="126"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25" priority="24" operator="equal">
      <formula>0</formula>
    </cfRule>
  </conditionalFormatting>
  <conditionalFormatting sqref="O10">
    <cfRule type="cellIs" dxfId="124" priority="23" operator="equal">
      <formula>"20__. gada __. _________"</formula>
    </cfRule>
  </conditionalFormatting>
  <conditionalFormatting sqref="A20:K20">
    <cfRule type="containsText" dxfId="123" priority="22" operator="containsText" text="Tiešās izmaksas kopā, t. sk. darba devēja sociālais nodoklis __.__% ">
      <formula>NOT(ISERROR(SEARCH("Tiešās izmaksas kopā, t. sk. darba devēja sociālais nodoklis __.__% ",A20)))</formula>
    </cfRule>
  </conditionalFormatting>
  <conditionalFormatting sqref="L20:P20">
    <cfRule type="cellIs" dxfId="122" priority="17" operator="equal">
      <formula>0</formula>
    </cfRule>
  </conditionalFormatting>
  <conditionalFormatting sqref="C4:I4">
    <cfRule type="cellIs" dxfId="121" priority="16" operator="equal">
      <formula>0</formula>
    </cfRule>
  </conditionalFormatting>
  <conditionalFormatting sqref="D5:L8">
    <cfRule type="cellIs" dxfId="120" priority="12" operator="equal">
      <formula>0</formula>
    </cfRule>
  </conditionalFormatting>
  <conditionalFormatting sqref="P10">
    <cfRule type="cellIs" dxfId="119" priority="8" operator="equal">
      <formula>"20__. gada __. _________"</formula>
    </cfRule>
  </conditionalFormatting>
  <conditionalFormatting sqref="C28:H28">
    <cfRule type="cellIs" dxfId="118" priority="5" operator="equal">
      <formula>0</formula>
    </cfRule>
  </conditionalFormatting>
  <conditionalFormatting sqref="C23:H23">
    <cfRule type="cellIs" dxfId="117" priority="4" operator="equal">
      <formula>0</formula>
    </cfRule>
  </conditionalFormatting>
  <conditionalFormatting sqref="C28:H28 C31 C23:H23">
    <cfRule type="cellIs" dxfId="116" priority="3" operator="equal">
      <formula>0</formula>
    </cfRule>
  </conditionalFormatting>
  <conditionalFormatting sqref="D1">
    <cfRule type="cellIs" dxfId="115" priority="2" operator="equal">
      <formula>0</formula>
    </cfRule>
  </conditionalFormatting>
  <pageMargins left="0.7" right="0.7" top="0.75" bottom="0.75" header="0.3" footer="0.3"/>
  <pageSetup scale="87"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A5F45D83-914D-4306-B26D-4B74C3C819FC}">
            <xm:f>NOT(ISERROR(SEARCH("Tāme sastādīta ____. gada ___. ______________",A26)))</xm:f>
            <xm:f>"Tāme sastādīta ____. gada ___. ______________"</xm:f>
            <x14:dxf>
              <font>
                <color auto="1"/>
              </font>
              <fill>
                <patternFill>
                  <bgColor rgb="FFC6EFCE"/>
                </patternFill>
              </fill>
            </x14:dxf>
          </x14:cfRule>
          <xm:sqref>A26</xm:sqref>
        </x14:conditionalFormatting>
        <x14:conditionalFormatting xmlns:xm="http://schemas.microsoft.com/office/excel/2006/main">
          <x14:cfRule type="containsText" priority="6" operator="containsText" id="{A2E03CF5-E14D-4A31-8C34-6550548A72DB}">
            <xm:f>NOT(ISERROR(SEARCH("Sertifikāta Nr. _________________________________",A31)))</xm:f>
            <xm:f>"Sertifikāta Nr. _________________________________"</xm:f>
            <x14:dxf>
              <font>
                <color auto="1"/>
              </font>
              <fill>
                <patternFill>
                  <bgColor rgb="FFC6EFCE"/>
                </patternFill>
              </fill>
            </x14:dxf>
          </x14:cfRule>
          <xm:sqref>A31</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9" tint="0.39997558519241921"/>
    <pageSetUpPr fitToPage="1"/>
  </sheetPr>
  <dimension ref="A1:T61"/>
  <sheetViews>
    <sheetView topLeftCell="A22" zoomScaleNormal="100" workbookViewId="0">
      <selection activeCell="A47" sqref="A47"/>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7" width="16.85546875" style="1" customWidth="1"/>
    <col min="18" max="18" width="16.85546875" style="134" customWidth="1"/>
    <col min="19" max="16384" width="9.140625" style="1"/>
  </cols>
  <sheetData>
    <row r="1" spans="1:19" x14ac:dyDescent="0.2">
      <c r="A1" s="22"/>
      <c r="B1" s="22"/>
      <c r="C1" s="26" t="s">
        <v>38</v>
      </c>
      <c r="D1" s="50">
        <f>'Kops a'!A21</f>
        <v>0</v>
      </c>
      <c r="E1" s="22"/>
      <c r="F1" s="22"/>
      <c r="G1" s="22"/>
      <c r="H1" s="22"/>
      <c r="I1" s="22"/>
      <c r="J1" s="22"/>
      <c r="N1" s="25"/>
      <c r="O1" s="26"/>
      <c r="P1" s="27"/>
    </row>
    <row r="2" spans="1:19" x14ac:dyDescent="0.2">
      <c r="A2" s="28"/>
      <c r="B2" s="28"/>
      <c r="C2" s="255" t="s">
        <v>327</v>
      </c>
      <c r="D2" s="255"/>
      <c r="E2" s="255"/>
      <c r="F2" s="255"/>
      <c r="G2" s="255"/>
      <c r="H2" s="255"/>
      <c r="I2" s="255"/>
      <c r="J2" s="28"/>
    </row>
    <row r="3" spans="1:19" x14ac:dyDescent="0.2">
      <c r="A3" s="29"/>
      <c r="B3" s="29"/>
      <c r="C3" s="246" t="s">
        <v>17</v>
      </c>
      <c r="D3" s="246"/>
      <c r="E3" s="246"/>
      <c r="F3" s="246"/>
      <c r="G3" s="246"/>
      <c r="H3" s="246"/>
      <c r="I3" s="246"/>
      <c r="J3" s="29"/>
    </row>
    <row r="4" spans="1:19" x14ac:dyDescent="0.2">
      <c r="A4" s="29"/>
      <c r="B4" s="29"/>
      <c r="C4" s="256" t="s">
        <v>52</v>
      </c>
      <c r="D4" s="256"/>
      <c r="E4" s="256"/>
      <c r="F4" s="256"/>
      <c r="G4" s="256"/>
      <c r="H4" s="256"/>
      <c r="I4" s="256"/>
      <c r="J4" s="29"/>
    </row>
    <row r="5" spans="1:19" x14ac:dyDescent="0.2">
      <c r="A5" s="22"/>
      <c r="B5" s="22"/>
      <c r="C5" s="26" t="s">
        <v>5</v>
      </c>
      <c r="D5" s="269" t="str">
        <f>'Kops a'!D6</f>
        <v>Daudzdzīvokļu dzīvojamās mājas atjaunošana, Toma ielā 47 (1-6), Liepājā</v>
      </c>
      <c r="E5" s="269"/>
      <c r="F5" s="269"/>
      <c r="G5" s="269"/>
      <c r="H5" s="269"/>
      <c r="I5" s="269"/>
      <c r="J5" s="269"/>
      <c r="K5" s="269"/>
      <c r="L5" s="269"/>
      <c r="M5" s="17"/>
      <c r="N5" s="17"/>
      <c r="O5" s="17"/>
      <c r="P5" s="17"/>
    </row>
    <row r="6" spans="1:19" x14ac:dyDescent="0.2">
      <c r="A6" s="22"/>
      <c r="B6" s="22"/>
      <c r="C6" s="26" t="s">
        <v>6</v>
      </c>
      <c r="D6" s="269" t="str">
        <f>'Kops a'!D7</f>
        <v>Daudzdzīvokļu dzīvojamās mājas atjaunošana, Toma ielā 47 (1-6), Liepājā</v>
      </c>
      <c r="E6" s="269"/>
      <c r="F6" s="269"/>
      <c r="G6" s="269"/>
      <c r="H6" s="269"/>
      <c r="I6" s="269"/>
      <c r="J6" s="269"/>
      <c r="K6" s="269"/>
      <c r="L6" s="269"/>
      <c r="M6" s="17"/>
      <c r="N6" s="17"/>
      <c r="O6" s="17"/>
      <c r="P6" s="17"/>
    </row>
    <row r="7" spans="1:19" x14ac:dyDescent="0.2">
      <c r="A7" s="22"/>
      <c r="B7" s="22"/>
      <c r="C7" s="26" t="s">
        <v>7</v>
      </c>
      <c r="D7" s="269" t="str">
        <f>'Kops a'!D8</f>
        <v>Toma iela 47 (1-6), Liepāja</v>
      </c>
      <c r="E7" s="269"/>
      <c r="F7" s="269"/>
      <c r="G7" s="269"/>
      <c r="H7" s="269"/>
      <c r="I7" s="269"/>
      <c r="J7" s="269"/>
      <c r="K7" s="269"/>
      <c r="L7" s="269"/>
      <c r="M7" s="17"/>
      <c r="N7" s="17"/>
      <c r="O7" s="17"/>
      <c r="P7" s="17"/>
    </row>
    <row r="8" spans="1:19" x14ac:dyDescent="0.2">
      <c r="A8" s="22"/>
      <c r="B8" s="22"/>
      <c r="C8" s="4" t="s">
        <v>20</v>
      </c>
      <c r="D8" s="269" t="str">
        <f>'Kops a'!D9</f>
        <v>2018/3-62/444</v>
      </c>
      <c r="E8" s="269"/>
      <c r="F8" s="269"/>
      <c r="G8" s="269"/>
      <c r="H8" s="269"/>
      <c r="I8" s="269"/>
      <c r="J8" s="269"/>
      <c r="K8" s="269"/>
      <c r="L8" s="269"/>
      <c r="M8" s="17"/>
      <c r="N8" s="17"/>
      <c r="O8" s="17"/>
      <c r="P8" s="17"/>
    </row>
    <row r="9" spans="1:19" ht="11.25" customHeight="1" x14ac:dyDescent="0.2">
      <c r="A9" s="257" t="s">
        <v>661</v>
      </c>
      <c r="B9" s="257"/>
      <c r="C9" s="257"/>
      <c r="D9" s="257"/>
      <c r="E9" s="257"/>
      <c r="F9" s="257"/>
      <c r="G9" s="30"/>
      <c r="H9" s="30"/>
      <c r="I9" s="30"/>
      <c r="J9" s="261" t="s">
        <v>39</v>
      </c>
      <c r="K9" s="261"/>
      <c r="L9" s="261"/>
      <c r="M9" s="261"/>
      <c r="N9" s="268">
        <f>P46</f>
        <v>0</v>
      </c>
      <c r="O9" s="268"/>
      <c r="P9" s="30"/>
    </row>
    <row r="10" spans="1:19" x14ac:dyDescent="0.2">
      <c r="A10" s="31"/>
      <c r="B10" s="32"/>
      <c r="C10" s="4"/>
      <c r="D10" s="22"/>
      <c r="E10" s="22"/>
      <c r="F10" s="22"/>
      <c r="G10" s="22"/>
      <c r="H10" s="22"/>
      <c r="I10" s="22"/>
      <c r="J10" s="22"/>
      <c r="K10" s="22"/>
      <c r="L10" s="28"/>
      <c r="M10" s="28"/>
      <c r="O10" s="92"/>
      <c r="P10" s="91" t="str">
        <f>A52</f>
        <v>Tāme sastādīta 2021. gada</v>
      </c>
    </row>
    <row r="11" spans="1:19" ht="12" thickBot="1" x14ac:dyDescent="0.25">
      <c r="A11" s="31"/>
      <c r="B11" s="32"/>
      <c r="C11" s="4"/>
      <c r="D11" s="22"/>
      <c r="E11" s="22"/>
      <c r="F11" s="22"/>
      <c r="G11" s="22"/>
      <c r="H11" s="22"/>
      <c r="I11" s="22"/>
      <c r="J11" s="22"/>
      <c r="K11" s="22"/>
      <c r="L11" s="33"/>
      <c r="M11" s="33"/>
      <c r="N11" s="34"/>
      <c r="O11" s="25"/>
      <c r="P11" s="22"/>
    </row>
    <row r="12" spans="1:19" x14ac:dyDescent="0.2">
      <c r="A12" s="225" t="s">
        <v>23</v>
      </c>
      <c r="B12" s="263" t="s">
        <v>40</v>
      </c>
      <c r="C12" s="259" t="s">
        <v>41</v>
      </c>
      <c r="D12" s="266" t="s">
        <v>42</v>
      </c>
      <c r="E12" s="249" t="s">
        <v>43</v>
      </c>
      <c r="F12" s="258" t="s">
        <v>44</v>
      </c>
      <c r="G12" s="259"/>
      <c r="H12" s="259"/>
      <c r="I12" s="259"/>
      <c r="J12" s="259"/>
      <c r="K12" s="260"/>
      <c r="L12" s="258" t="s">
        <v>45</v>
      </c>
      <c r="M12" s="259"/>
      <c r="N12" s="259"/>
      <c r="O12" s="259"/>
      <c r="P12" s="260"/>
    </row>
    <row r="13" spans="1:19" ht="126.75" customHeight="1" thickBot="1" x14ac:dyDescent="0.25">
      <c r="A13" s="262"/>
      <c r="B13" s="264"/>
      <c r="C13" s="265"/>
      <c r="D13" s="267"/>
      <c r="E13" s="250"/>
      <c r="F13" s="35" t="s">
        <v>46</v>
      </c>
      <c r="G13" s="36" t="s">
        <v>47</v>
      </c>
      <c r="H13" s="36" t="s">
        <v>48</v>
      </c>
      <c r="I13" s="36" t="s">
        <v>49</v>
      </c>
      <c r="J13" s="36" t="s">
        <v>50</v>
      </c>
      <c r="K13" s="61" t="s">
        <v>51</v>
      </c>
      <c r="L13" s="35" t="s">
        <v>46</v>
      </c>
      <c r="M13" s="36" t="s">
        <v>48</v>
      </c>
      <c r="N13" s="36" t="s">
        <v>49</v>
      </c>
      <c r="O13" s="36" t="s">
        <v>50</v>
      </c>
      <c r="P13" s="61" t="s">
        <v>51</v>
      </c>
    </row>
    <row r="14" spans="1:19" x14ac:dyDescent="0.2">
      <c r="A14" s="62" t="s">
        <v>273</v>
      </c>
      <c r="B14" s="63"/>
      <c r="C14" s="126" t="s">
        <v>193</v>
      </c>
      <c r="D14" s="127"/>
      <c r="E14" s="128"/>
      <c r="F14" s="69"/>
      <c r="G14" s="66"/>
      <c r="H14" s="66">
        <f>ROUND(F14*G14,2)</f>
        <v>0</v>
      </c>
      <c r="I14" s="66"/>
      <c r="J14" s="66"/>
      <c r="K14" s="67">
        <f>SUM(H14:J14)</f>
        <v>0</v>
      </c>
      <c r="L14" s="69">
        <f>ROUND(E14*F14,2)</f>
        <v>0</v>
      </c>
      <c r="M14" s="66">
        <f>ROUND(H14*E14,2)</f>
        <v>0</v>
      </c>
      <c r="N14" s="66">
        <f>ROUND(I14*E14,2)</f>
        <v>0</v>
      </c>
      <c r="O14" s="66">
        <f>ROUND(J14*E14,2)</f>
        <v>0</v>
      </c>
      <c r="P14" s="67">
        <f>SUM(M14:O14)</f>
        <v>0</v>
      </c>
    </row>
    <row r="15" spans="1:19" x14ac:dyDescent="0.2">
      <c r="A15" s="37" t="s">
        <v>274</v>
      </c>
      <c r="B15" s="38"/>
      <c r="C15" s="111" t="s">
        <v>275</v>
      </c>
      <c r="D15" s="106" t="s">
        <v>70</v>
      </c>
      <c r="E15" s="129">
        <v>216</v>
      </c>
      <c r="F15" s="69"/>
      <c r="G15" s="66"/>
      <c r="H15" s="46">
        <f t="shared" ref="H15:H45" si="0">ROUND(F15*G15,2)</f>
        <v>0</v>
      </c>
      <c r="I15" s="66"/>
      <c r="J15" s="66"/>
      <c r="K15" s="47">
        <f t="shared" ref="K15:K45" si="1">SUM(H15:J15)</f>
        <v>0</v>
      </c>
      <c r="L15" s="48">
        <f t="shared" ref="L15:L45" si="2">ROUND(E15*F15,2)</f>
        <v>0</v>
      </c>
      <c r="M15" s="46">
        <f t="shared" ref="M15:M45" si="3">ROUND(H15*E15,2)</f>
        <v>0</v>
      </c>
      <c r="N15" s="46">
        <f t="shared" ref="N15:N45" si="4">ROUND(I15*E15,2)</f>
        <v>0</v>
      </c>
      <c r="O15" s="46">
        <f t="shared" ref="O15:O45" si="5">ROUND(J15*E15,2)</f>
        <v>0</v>
      </c>
      <c r="P15" s="47">
        <f t="shared" ref="P15:P45" si="6">SUM(M15:O15)</f>
        <v>0</v>
      </c>
      <c r="S15" s="122"/>
    </row>
    <row r="16" spans="1:19" x14ac:dyDescent="0.2">
      <c r="A16" s="37" t="s">
        <v>276</v>
      </c>
      <c r="B16" s="38"/>
      <c r="C16" s="111" t="s">
        <v>277</v>
      </c>
      <c r="D16" s="106" t="s">
        <v>70</v>
      </c>
      <c r="E16" s="112">
        <v>216</v>
      </c>
      <c r="F16" s="69"/>
      <c r="G16" s="66"/>
      <c r="H16" s="46">
        <f t="shared" si="0"/>
        <v>0</v>
      </c>
      <c r="I16" s="66"/>
      <c r="J16" s="66"/>
      <c r="K16" s="47">
        <f t="shared" si="1"/>
        <v>0</v>
      </c>
      <c r="L16" s="48">
        <f t="shared" si="2"/>
        <v>0</v>
      </c>
      <c r="M16" s="46">
        <f t="shared" si="3"/>
        <v>0</v>
      </c>
      <c r="N16" s="46">
        <f t="shared" si="4"/>
        <v>0</v>
      </c>
      <c r="O16" s="46">
        <f t="shared" si="5"/>
        <v>0</v>
      </c>
      <c r="P16" s="47">
        <f t="shared" si="6"/>
        <v>0</v>
      </c>
      <c r="S16" s="122"/>
    </row>
    <row r="17" spans="1:20" x14ac:dyDescent="0.2">
      <c r="A17" s="62" t="s">
        <v>278</v>
      </c>
      <c r="B17" s="101"/>
      <c r="C17" s="111" t="s">
        <v>309</v>
      </c>
      <c r="D17" s="106" t="s">
        <v>67</v>
      </c>
      <c r="E17" s="129">
        <v>13</v>
      </c>
      <c r="F17" s="69"/>
      <c r="G17" s="66"/>
      <c r="H17" s="46"/>
      <c r="I17" s="66"/>
      <c r="J17" s="66"/>
      <c r="K17" s="47"/>
      <c r="L17" s="48"/>
      <c r="M17" s="46"/>
      <c r="N17" s="46"/>
      <c r="O17" s="46"/>
      <c r="P17" s="47"/>
      <c r="S17" s="122"/>
    </row>
    <row r="18" spans="1:20" x14ac:dyDescent="0.2">
      <c r="A18" s="137" t="s">
        <v>280</v>
      </c>
      <c r="B18" s="38"/>
      <c r="C18" s="45" t="s">
        <v>279</v>
      </c>
      <c r="D18" s="24"/>
      <c r="E18" s="68"/>
      <c r="F18" s="69"/>
      <c r="G18" s="66"/>
      <c r="H18" s="46">
        <f t="shared" si="0"/>
        <v>0</v>
      </c>
      <c r="I18" s="66"/>
      <c r="J18" s="66"/>
      <c r="K18" s="47">
        <f t="shared" si="1"/>
        <v>0</v>
      </c>
      <c r="L18" s="48">
        <f t="shared" si="2"/>
        <v>0</v>
      </c>
      <c r="M18" s="46">
        <f t="shared" si="3"/>
        <v>0</v>
      </c>
      <c r="N18" s="46">
        <f t="shared" si="4"/>
        <v>0</v>
      </c>
      <c r="O18" s="46">
        <f t="shared" si="5"/>
        <v>0</v>
      </c>
      <c r="P18" s="47">
        <f t="shared" si="6"/>
        <v>0</v>
      </c>
    </row>
    <row r="19" spans="1:20" ht="22.5" x14ac:dyDescent="0.2">
      <c r="A19" s="137" t="s">
        <v>281</v>
      </c>
      <c r="B19" s="38"/>
      <c r="C19" s="111" t="s">
        <v>657</v>
      </c>
      <c r="D19" s="106" t="s">
        <v>70</v>
      </c>
      <c r="E19" s="112">
        <v>105</v>
      </c>
      <c r="F19" s="69"/>
      <c r="G19" s="66"/>
      <c r="H19" s="46">
        <f t="shared" si="0"/>
        <v>0</v>
      </c>
      <c r="I19" s="66"/>
      <c r="J19" s="66"/>
      <c r="K19" s="47">
        <f t="shared" si="1"/>
        <v>0</v>
      </c>
      <c r="L19" s="48">
        <f t="shared" si="2"/>
        <v>0</v>
      </c>
      <c r="M19" s="46">
        <f t="shared" si="3"/>
        <v>0</v>
      </c>
      <c r="N19" s="46">
        <f t="shared" si="4"/>
        <v>0</v>
      </c>
      <c r="O19" s="46">
        <f t="shared" si="5"/>
        <v>0</v>
      </c>
      <c r="P19" s="47">
        <f t="shared" si="6"/>
        <v>0</v>
      </c>
      <c r="Q19" s="189"/>
      <c r="R19" s="189"/>
      <c r="S19" s="115"/>
      <c r="T19" s="110"/>
    </row>
    <row r="20" spans="1:20" x14ac:dyDescent="0.2">
      <c r="A20" s="62" t="s">
        <v>283</v>
      </c>
      <c r="B20" s="38"/>
      <c r="C20" s="111" t="s">
        <v>282</v>
      </c>
      <c r="D20" s="106" t="s">
        <v>87</v>
      </c>
      <c r="E20" s="112">
        <v>1.6</v>
      </c>
      <c r="F20" s="69"/>
      <c r="G20" s="66"/>
      <c r="H20" s="46">
        <f t="shared" si="0"/>
        <v>0</v>
      </c>
      <c r="I20" s="66"/>
      <c r="J20" s="66"/>
      <c r="K20" s="47">
        <f t="shared" si="1"/>
        <v>0</v>
      </c>
      <c r="L20" s="48">
        <f t="shared" si="2"/>
        <v>0</v>
      </c>
      <c r="M20" s="46">
        <f t="shared" si="3"/>
        <v>0</v>
      </c>
      <c r="N20" s="46">
        <f t="shared" si="4"/>
        <v>0</v>
      </c>
      <c r="O20" s="46">
        <f t="shared" si="5"/>
        <v>0</v>
      </c>
      <c r="P20" s="47">
        <f t="shared" si="6"/>
        <v>0</v>
      </c>
    </row>
    <row r="21" spans="1:20" ht="22.5" x14ac:dyDescent="0.2">
      <c r="A21" s="137" t="s">
        <v>284</v>
      </c>
      <c r="B21" s="38"/>
      <c r="C21" s="111" t="s">
        <v>655</v>
      </c>
      <c r="D21" s="106" t="s">
        <v>70</v>
      </c>
      <c r="E21" s="112">
        <v>105</v>
      </c>
      <c r="F21" s="69"/>
      <c r="G21" s="66"/>
      <c r="H21" s="46">
        <f t="shared" si="0"/>
        <v>0</v>
      </c>
      <c r="I21" s="66"/>
      <c r="J21" s="66"/>
      <c r="K21" s="47">
        <f t="shared" si="1"/>
        <v>0</v>
      </c>
      <c r="L21" s="48">
        <f t="shared" si="2"/>
        <v>0</v>
      </c>
      <c r="M21" s="46">
        <f t="shared" si="3"/>
        <v>0</v>
      </c>
      <c r="N21" s="46">
        <f t="shared" si="4"/>
        <v>0</v>
      </c>
      <c r="O21" s="46">
        <f t="shared" si="5"/>
        <v>0</v>
      </c>
      <c r="P21" s="47">
        <f t="shared" si="6"/>
        <v>0</v>
      </c>
      <c r="Q21" s="189"/>
      <c r="R21" s="189"/>
      <c r="S21" s="115"/>
    </row>
    <row r="22" spans="1:20" ht="22.5" x14ac:dyDescent="0.2">
      <c r="A22" s="137" t="s">
        <v>286</v>
      </c>
      <c r="B22" s="38"/>
      <c r="C22" s="111" t="s">
        <v>285</v>
      </c>
      <c r="D22" s="106" t="s">
        <v>70</v>
      </c>
      <c r="E22" s="112">
        <v>216</v>
      </c>
      <c r="F22" s="69"/>
      <c r="G22" s="66"/>
      <c r="H22" s="46">
        <f t="shared" si="0"/>
        <v>0</v>
      </c>
      <c r="I22" s="66"/>
      <c r="J22" s="66"/>
      <c r="K22" s="47">
        <f t="shared" si="1"/>
        <v>0</v>
      </c>
      <c r="L22" s="48">
        <f t="shared" si="2"/>
        <v>0</v>
      </c>
      <c r="M22" s="46">
        <f t="shared" si="3"/>
        <v>0</v>
      </c>
      <c r="N22" s="46">
        <f t="shared" si="4"/>
        <v>0</v>
      </c>
      <c r="O22" s="46">
        <f t="shared" si="5"/>
        <v>0</v>
      </c>
      <c r="P22" s="47">
        <f t="shared" si="6"/>
        <v>0</v>
      </c>
      <c r="Q22" s="113"/>
      <c r="R22" s="113"/>
    </row>
    <row r="23" spans="1:20" x14ac:dyDescent="0.2">
      <c r="A23" s="62" t="s">
        <v>287</v>
      </c>
      <c r="B23" s="38"/>
      <c r="C23" s="111" t="s">
        <v>282</v>
      </c>
      <c r="D23" s="106" t="s">
        <v>87</v>
      </c>
      <c r="E23" s="112">
        <v>1.4</v>
      </c>
      <c r="F23" s="69"/>
      <c r="G23" s="66"/>
      <c r="H23" s="46">
        <f t="shared" si="0"/>
        <v>0</v>
      </c>
      <c r="I23" s="66"/>
      <c r="J23" s="66"/>
      <c r="K23" s="47">
        <f t="shared" si="1"/>
        <v>0</v>
      </c>
      <c r="L23" s="48">
        <f t="shared" si="2"/>
        <v>0</v>
      </c>
      <c r="M23" s="46">
        <f t="shared" si="3"/>
        <v>0</v>
      </c>
      <c r="N23" s="46">
        <f t="shared" si="4"/>
        <v>0</v>
      </c>
      <c r="O23" s="46">
        <f t="shared" si="5"/>
        <v>0</v>
      </c>
      <c r="P23" s="47">
        <f t="shared" si="6"/>
        <v>0</v>
      </c>
    </row>
    <row r="24" spans="1:20" x14ac:dyDescent="0.2">
      <c r="A24" s="137" t="s">
        <v>289</v>
      </c>
      <c r="B24" s="38"/>
      <c r="C24" s="111" t="s">
        <v>288</v>
      </c>
      <c r="D24" s="106" t="s">
        <v>70</v>
      </c>
      <c r="E24" s="112">
        <v>216</v>
      </c>
      <c r="F24" s="69"/>
      <c r="G24" s="66"/>
      <c r="H24" s="46">
        <f t="shared" si="0"/>
        <v>0</v>
      </c>
      <c r="I24" s="66"/>
      <c r="J24" s="66"/>
      <c r="K24" s="47">
        <f t="shared" si="1"/>
        <v>0</v>
      </c>
      <c r="L24" s="48">
        <f t="shared" si="2"/>
        <v>0</v>
      </c>
      <c r="M24" s="46">
        <f t="shared" si="3"/>
        <v>0</v>
      </c>
      <c r="N24" s="46">
        <f t="shared" si="4"/>
        <v>0</v>
      </c>
      <c r="O24" s="46">
        <f t="shared" si="5"/>
        <v>0</v>
      </c>
      <c r="P24" s="47">
        <f t="shared" si="6"/>
        <v>0</v>
      </c>
    </row>
    <row r="25" spans="1:20" x14ac:dyDescent="0.2">
      <c r="A25" s="137" t="s">
        <v>291</v>
      </c>
      <c r="B25" s="38"/>
      <c r="C25" s="111" t="s">
        <v>290</v>
      </c>
      <c r="D25" s="106" t="s">
        <v>87</v>
      </c>
      <c r="E25" s="112">
        <v>0.7</v>
      </c>
      <c r="F25" s="69"/>
      <c r="G25" s="66"/>
      <c r="H25" s="46">
        <f t="shared" si="0"/>
        <v>0</v>
      </c>
      <c r="I25" s="66"/>
      <c r="J25" s="66"/>
      <c r="K25" s="47">
        <f t="shared" si="1"/>
        <v>0</v>
      </c>
      <c r="L25" s="48">
        <f t="shared" si="2"/>
        <v>0</v>
      </c>
      <c r="M25" s="46">
        <f t="shared" si="3"/>
        <v>0</v>
      </c>
      <c r="N25" s="46">
        <f t="shared" si="4"/>
        <v>0</v>
      </c>
      <c r="O25" s="46">
        <f t="shared" si="5"/>
        <v>0</v>
      </c>
      <c r="P25" s="47">
        <f t="shared" si="6"/>
        <v>0</v>
      </c>
    </row>
    <row r="26" spans="1:20" x14ac:dyDescent="0.2">
      <c r="A26" s="62" t="s">
        <v>293</v>
      </c>
      <c r="B26" s="38"/>
      <c r="C26" s="111" t="s">
        <v>292</v>
      </c>
      <c r="D26" s="106" t="s">
        <v>87</v>
      </c>
      <c r="E26" s="112">
        <v>3.6</v>
      </c>
      <c r="F26" s="69"/>
      <c r="G26" s="66"/>
      <c r="H26" s="46">
        <f t="shared" si="0"/>
        <v>0</v>
      </c>
      <c r="I26" s="66"/>
      <c r="J26" s="66"/>
      <c r="K26" s="47">
        <f t="shared" si="1"/>
        <v>0</v>
      </c>
      <c r="L26" s="48">
        <f t="shared" si="2"/>
        <v>0</v>
      </c>
      <c r="M26" s="46">
        <f t="shared" si="3"/>
        <v>0</v>
      </c>
      <c r="N26" s="46">
        <f t="shared" si="4"/>
        <v>0</v>
      </c>
      <c r="O26" s="46">
        <f t="shared" si="5"/>
        <v>0</v>
      </c>
      <c r="P26" s="47">
        <f t="shared" si="6"/>
        <v>0</v>
      </c>
    </row>
    <row r="27" spans="1:20" x14ac:dyDescent="0.2">
      <c r="A27" s="137" t="s">
        <v>295</v>
      </c>
      <c r="B27" s="38"/>
      <c r="C27" s="111" t="s">
        <v>294</v>
      </c>
      <c r="D27" s="106" t="s">
        <v>70</v>
      </c>
      <c r="E27" s="112">
        <v>216</v>
      </c>
      <c r="F27" s="69"/>
      <c r="G27" s="66"/>
      <c r="H27" s="46">
        <f t="shared" si="0"/>
        <v>0</v>
      </c>
      <c r="I27" s="66"/>
      <c r="J27" s="66"/>
      <c r="K27" s="47">
        <f t="shared" si="1"/>
        <v>0</v>
      </c>
      <c r="L27" s="48">
        <f t="shared" si="2"/>
        <v>0</v>
      </c>
      <c r="M27" s="46">
        <f t="shared" si="3"/>
        <v>0</v>
      </c>
      <c r="N27" s="46">
        <f t="shared" si="4"/>
        <v>0</v>
      </c>
      <c r="O27" s="46">
        <f t="shared" si="5"/>
        <v>0</v>
      </c>
      <c r="P27" s="47">
        <f t="shared" si="6"/>
        <v>0</v>
      </c>
    </row>
    <row r="28" spans="1:20" x14ac:dyDescent="0.2">
      <c r="A28" s="137" t="s">
        <v>297</v>
      </c>
      <c r="B28" s="38"/>
      <c r="C28" s="111" t="s">
        <v>296</v>
      </c>
      <c r="D28" s="106"/>
      <c r="E28" s="112"/>
      <c r="F28" s="69"/>
      <c r="G28" s="66"/>
      <c r="H28" s="46">
        <f t="shared" si="0"/>
        <v>0</v>
      </c>
      <c r="I28" s="66"/>
      <c r="J28" s="66"/>
      <c r="K28" s="47">
        <f t="shared" si="1"/>
        <v>0</v>
      </c>
      <c r="L28" s="48">
        <f t="shared" si="2"/>
        <v>0</v>
      </c>
      <c r="M28" s="46">
        <f t="shared" si="3"/>
        <v>0</v>
      </c>
      <c r="N28" s="46">
        <f t="shared" si="4"/>
        <v>0</v>
      </c>
      <c r="O28" s="46">
        <f t="shared" si="5"/>
        <v>0</v>
      </c>
      <c r="P28" s="47">
        <f t="shared" si="6"/>
        <v>0</v>
      </c>
    </row>
    <row r="29" spans="1:20" ht="22.5" x14ac:dyDescent="0.2">
      <c r="A29" s="62" t="s">
        <v>299</v>
      </c>
      <c r="B29" s="38"/>
      <c r="C29" s="111" t="s">
        <v>298</v>
      </c>
      <c r="D29" s="106" t="s">
        <v>67</v>
      </c>
      <c r="E29" s="112">
        <v>33</v>
      </c>
      <c r="F29" s="69"/>
      <c r="G29" s="66"/>
      <c r="H29" s="46">
        <f t="shared" si="0"/>
        <v>0</v>
      </c>
      <c r="I29" s="66"/>
      <c r="J29" s="66"/>
      <c r="K29" s="47">
        <f t="shared" si="1"/>
        <v>0</v>
      </c>
      <c r="L29" s="48">
        <f t="shared" si="2"/>
        <v>0</v>
      </c>
      <c r="M29" s="46">
        <f t="shared" si="3"/>
        <v>0</v>
      </c>
      <c r="N29" s="46">
        <f t="shared" si="4"/>
        <v>0</v>
      </c>
      <c r="O29" s="46">
        <f t="shared" si="5"/>
        <v>0</v>
      </c>
      <c r="P29" s="47">
        <f t="shared" si="6"/>
        <v>0</v>
      </c>
      <c r="S29" s="116"/>
      <c r="T29" s="110"/>
    </row>
    <row r="30" spans="1:20" ht="22.5" x14ac:dyDescent="0.2">
      <c r="A30" s="137" t="s">
        <v>301</v>
      </c>
      <c r="B30" s="38"/>
      <c r="C30" s="111" t="s">
        <v>300</v>
      </c>
      <c r="D30" s="106" t="s">
        <v>67</v>
      </c>
      <c r="E30" s="112">
        <v>28.9</v>
      </c>
      <c r="F30" s="69"/>
      <c r="G30" s="66"/>
      <c r="H30" s="46">
        <f t="shared" si="0"/>
        <v>0</v>
      </c>
      <c r="I30" s="66"/>
      <c r="J30" s="66"/>
      <c r="K30" s="47">
        <f t="shared" si="1"/>
        <v>0</v>
      </c>
      <c r="L30" s="48">
        <f t="shared" si="2"/>
        <v>0</v>
      </c>
      <c r="M30" s="46">
        <f t="shared" si="3"/>
        <v>0</v>
      </c>
      <c r="N30" s="46">
        <f t="shared" si="4"/>
        <v>0</v>
      </c>
      <c r="O30" s="46">
        <f t="shared" si="5"/>
        <v>0</v>
      </c>
      <c r="P30" s="47">
        <f t="shared" si="6"/>
        <v>0</v>
      </c>
      <c r="S30" s="116"/>
    </row>
    <row r="31" spans="1:20" ht="33.75" x14ac:dyDescent="0.2">
      <c r="A31" s="137" t="s">
        <v>303</v>
      </c>
      <c r="B31" s="38"/>
      <c r="C31" s="111" t="s">
        <v>302</v>
      </c>
      <c r="D31" s="106" t="s">
        <v>67</v>
      </c>
      <c r="E31" s="112">
        <v>35</v>
      </c>
      <c r="F31" s="69"/>
      <c r="G31" s="66"/>
      <c r="H31" s="46">
        <f t="shared" si="0"/>
        <v>0</v>
      </c>
      <c r="I31" s="66"/>
      <c r="J31" s="66"/>
      <c r="K31" s="47">
        <f t="shared" si="1"/>
        <v>0</v>
      </c>
      <c r="L31" s="48">
        <f t="shared" si="2"/>
        <v>0</v>
      </c>
      <c r="M31" s="46">
        <f t="shared" si="3"/>
        <v>0</v>
      </c>
      <c r="N31" s="46">
        <f t="shared" si="4"/>
        <v>0</v>
      </c>
      <c r="O31" s="46">
        <f t="shared" si="5"/>
        <v>0</v>
      </c>
      <c r="P31" s="47">
        <f t="shared" si="6"/>
        <v>0</v>
      </c>
      <c r="T31" s="110"/>
    </row>
    <row r="32" spans="1:20" x14ac:dyDescent="0.2">
      <c r="A32" s="62" t="s">
        <v>304</v>
      </c>
      <c r="B32" s="38"/>
      <c r="C32" s="111" t="s">
        <v>270</v>
      </c>
      <c r="D32" s="106"/>
      <c r="E32" s="112"/>
      <c r="F32" s="69"/>
      <c r="G32" s="66"/>
      <c r="H32" s="46">
        <f t="shared" si="0"/>
        <v>0</v>
      </c>
      <c r="I32" s="66"/>
      <c r="J32" s="66"/>
      <c r="K32" s="47">
        <f t="shared" si="1"/>
        <v>0</v>
      </c>
      <c r="L32" s="48">
        <f t="shared" si="2"/>
        <v>0</v>
      </c>
      <c r="M32" s="46">
        <f t="shared" si="3"/>
        <v>0</v>
      </c>
      <c r="N32" s="46">
        <f t="shared" si="4"/>
        <v>0</v>
      </c>
      <c r="O32" s="46">
        <f t="shared" si="5"/>
        <v>0</v>
      </c>
      <c r="P32" s="47">
        <f t="shared" si="6"/>
        <v>0</v>
      </c>
    </row>
    <row r="33" spans="1:20" x14ac:dyDescent="0.2">
      <c r="A33" s="137" t="s">
        <v>306</v>
      </c>
      <c r="B33" s="38"/>
      <c r="C33" s="111" t="s">
        <v>305</v>
      </c>
      <c r="D33" s="106" t="s">
        <v>271</v>
      </c>
      <c r="E33" s="112">
        <v>1</v>
      </c>
      <c r="F33" s="69"/>
      <c r="G33" s="66"/>
      <c r="H33" s="46">
        <f t="shared" si="0"/>
        <v>0</v>
      </c>
      <c r="I33" s="66"/>
      <c r="J33" s="66"/>
      <c r="K33" s="47">
        <f t="shared" si="1"/>
        <v>0</v>
      </c>
      <c r="L33" s="48">
        <f t="shared" si="2"/>
        <v>0</v>
      </c>
      <c r="M33" s="46">
        <f t="shared" si="3"/>
        <v>0</v>
      </c>
      <c r="N33" s="46">
        <f t="shared" si="4"/>
        <v>0</v>
      </c>
      <c r="O33" s="46">
        <f t="shared" si="5"/>
        <v>0</v>
      </c>
      <c r="P33" s="47">
        <f t="shared" si="6"/>
        <v>0</v>
      </c>
      <c r="S33" s="116"/>
    </row>
    <row r="34" spans="1:20" x14ac:dyDescent="0.2">
      <c r="A34" s="137" t="s">
        <v>308</v>
      </c>
      <c r="B34" s="38"/>
      <c r="C34" s="111" t="s">
        <v>307</v>
      </c>
      <c r="D34" s="106" t="s">
        <v>67</v>
      </c>
      <c r="E34" s="112">
        <v>17.2</v>
      </c>
      <c r="F34" s="69"/>
      <c r="G34" s="66"/>
      <c r="H34" s="46">
        <f t="shared" si="0"/>
        <v>0</v>
      </c>
      <c r="I34" s="66"/>
      <c r="J34" s="66"/>
      <c r="K34" s="47">
        <f t="shared" si="1"/>
        <v>0</v>
      </c>
      <c r="L34" s="48">
        <f t="shared" si="2"/>
        <v>0</v>
      </c>
      <c r="M34" s="46">
        <f t="shared" si="3"/>
        <v>0</v>
      </c>
      <c r="N34" s="46">
        <f t="shared" si="4"/>
        <v>0</v>
      </c>
      <c r="O34" s="46">
        <f t="shared" si="5"/>
        <v>0</v>
      </c>
      <c r="P34" s="47">
        <f t="shared" si="6"/>
        <v>0</v>
      </c>
      <c r="R34" s="113"/>
      <c r="S34" s="116"/>
    </row>
    <row r="35" spans="1:20" ht="22.5" x14ac:dyDescent="0.2">
      <c r="A35" s="37" t="s">
        <v>310</v>
      </c>
      <c r="B35" s="38"/>
      <c r="C35" s="111" t="s">
        <v>311</v>
      </c>
      <c r="D35" s="106" t="s">
        <v>67</v>
      </c>
      <c r="E35" s="112">
        <v>13</v>
      </c>
      <c r="F35" s="69"/>
      <c r="G35" s="66"/>
      <c r="H35" s="46">
        <f t="shared" si="0"/>
        <v>0</v>
      </c>
      <c r="I35" s="66"/>
      <c r="J35" s="66"/>
      <c r="K35" s="47">
        <f t="shared" si="1"/>
        <v>0</v>
      </c>
      <c r="L35" s="48">
        <f t="shared" si="2"/>
        <v>0</v>
      </c>
      <c r="M35" s="46">
        <f t="shared" si="3"/>
        <v>0</v>
      </c>
      <c r="N35" s="46">
        <f t="shared" si="4"/>
        <v>0</v>
      </c>
      <c r="O35" s="46">
        <f t="shared" si="5"/>
        <v>0</v>
      </c>
      <c r="P35" s="47">
        <f t="shared" si="6"/>
        <v>0</v>
      </c>
      <c r="Q35" s="170"/>
      <c r="R35" s="190"/>
      <c r="S35" s="116"/>
    </row>
    <row r="36" spans="1:20" ht="33.75" x14ac:dyDescent="0.2">
      <c r="A36" s="37" t="s">
        <v>312</v>
      </c>
      <c r="B36" s="38"/>
      <c r="C36" s="111" t="s">
        <v>313</v>
      </c>
      <c r="D36" s="106" t="s">
        <v>67</v>
      </c>
      <c r="E36" s="112">
        <v>35.4</v>
      </c>
      <c r="F36" s="69"/>
      <c r="G36" s="66"/>
      <c r="H36" s="46">
        <f t="shared" si="0"/>
        <v>0</v>
      </c>
      <c r="I36" s="66"/>
      <c r="J36" s="66"/>
      <c r="K36" s="47">
        <f t="shared" si="1"/>
        <v>0</v>
      </c>
      <c r="L36" s="48">
        <f t="shared" si="2"/>
        <v>0</v>
      </c>
      <c r="M36" s="46">
        <f t="shared" si="3"/>
        <v>0</v>
      </c>
      <c r="N36" s="46">
        <f t="shared" si="4"/>
        <v>0</v>
      </c>
      <c r="O36" s="46">
        <f t="shared" si="5"/>
        <v>0</v>
      </c>
      <c r="P36" s="47">
        <f t="shared" si="6"/>
        <v>0</v>
      </c>
      <c r="Q36" s="170"/>
      <c r="R36" s="190"/>
    </row>
    <row r="37" spans="1:20" x14ac:dyDescent="0.2">
      <c r="A37" s="37" t="s">
        <v>314</v>
      </c>
      <c r="B37" s="38"/>
      <c r="C37" s="45" t="s">
        <v>315</v>
      </c>
      <c r="D37" s="24"/>
      <c r="E37" s="68"/>
      <c r="F37" s="69"/>
      <c r="G37" s="66"/>
      <c r="H37" s="46">
        <f t="shared" si="0"/>
        <v>0</v>
      </c>
      <c r="I37" s="66"/>
      <c r="J37" s="66"/>
      <c r="K37" s="47">
        <f t="shared" si="1"/>
        <v>0</v>
      </c>
      <c r="L37" s="48">
        <f t="shared" si="2"/>
        <v>0</v>
      </c>
      <c r="M37" s="46">
        <f t="shared" si="3"/>
        <v>0</v>
      </c>
      <c r="N37" s="46">
        <f t="shared" si="4"/>
        <v>0</v>
      </c>
      <c r="O37" s="46">
        <f t="shared" si="5"/>
        <v>0</v>
      </c>
      <c r="P37" s="47">
        <f t="shared" si="6"/>
        <v>0</v>
      </c>
    </row>
    <row r="38" spans="1:20" x14ac:dyDescent="0.2">
      <c r="A38" s="37" t="s">
        <v>316</v>
      </c>
      <c r="B38" s="38"/>
      <c r="C38" s="45" t="s">
        <v>317</v>
      </c>
      <c r="D38" s="24" t="s">
        <v>73</v>
      </c>
      <c r="E38" s="68">
        <v>2</v>
      </c>
      <c r="F38" s="69"/>
      <c r="G38" s="66"/>
      <c r="H38" s="46">
        <f t="shared" si="0"/>
        <v>0</v>
      </c>
      <c r="I38" s="66"/>
      <c r="J38" s="66"/>
      <c r="K38" s="47">
        <f t="shared" si="1"/>
        <v>0</v>
      </c>
      <c r="L38" s="48">
        <f t="shared" si="2"/>
        <v>0</v>
      </c>
      <c r="M38" s="46">
        <f t="shared" si="3"/>
        <v>0</v>
      </c>
      <c r="N38" s="46">
        <f t="shared" si="4"/>
        <v>0</v>
      </c>
      <c r="O38" s="46">
        <f t="shared" si="5"/>
        <v>0</v>
      </c>
      <c r="P38" s="47">
        <f t="shared" si="6"/>
        <v>0</v>
      </c>
    </row>
    <row r="39" spans="1:20" x14ac:dyDescent="0.2">
      <c r="A39" s="37" t="s">
        <v>318</v>
      </c>
      <c r="B39" s="38"/>
      <c r="C39" s="45" t="s">
        <v>319</v>
      </c>
      <c r="D39" s="24"/>
      <c r="E39" s="68"/>
      <c r="F39" s="69"/>
      <c r="G39" s="66"/>
      <c r="H39" s="46">
        <f t="shared" si="0"/>
        <v>0</v>
      </c>
      <c r="I39" s="66"/>
      <c r="J39" s="66"/>
      <c r="K39" s="47">
        <f t="shared" si="1"/>
        <v>0</v>
      </c>
      <c r="L39" s="48">
        <f t="shared" si="2"/>
        <v>0</v>
      </c>
      <c r="M39" s="46">
        <f t="shared" si="3"/>
        <v>0</v>
      </c>
      <c r="N39" s="46">
        <f t="shared" si="4"/>
        <v>0</v>
      </c>
      <c r="O39" s="46">
        <f t="shared" si="5"/>
        <v>0</v>
      </c>
      <c r="P39" s="47">
        <f t="shared" si="6"/>
        <v>0</v>
      </c>
      <c r="S39" s="116"/>
    </row>
    <row r="40" spans="1:20" x14ac:dyDescent="0.2">
      <c r="A40" s="37" t="s">
        <v>320</v>
      </c>
      <c r="B40" s="38"/>
      <c r="C40" s="45" t="s">
        <v>212</v>
      </c>
      <c r="D40" s="24" t="s">
        <v>70</v>
      </c>
      <c r="E40" s="112">
        <v>16.3</v>
      </c>
      <c r="F40" s="69"/>
      <c r="G40" s="66"/>
      <c r="H40" s="46">
        <f t="shared" si="0"/>
        <v>0</v>
      </c>
      <c r="I40" s="66"/>
      <c r="J40" s="66"/>
      <c r="K40" s="47">
        <f t="shared" si="1"/>
        <v>0</v>
      </c>
      <c r="L40" s="48">
        <f t="shared" si="2"/>
        <v>0</v>
      </c>
      <c r="M40" s="46">
        <f t="shared" si="3"/>
        <v>0</v>
      </c>
      <c r="N40" s="46">
        <f t="shared" si="4"/>
        <v>0</v>
      </c>
      <c r="O40" s="46">
        <f t="shared" si="5"/>
        <v>0</v>
      </c>
      <c r="P40" s="47">
        <f t="shared" si="6"/>
        <v>0</v>
      </c>
      <c r="Q40" s="275"/>
      <c r="R40" s="191"/>
      <c r="T40" s="110"/>
    </row>
    <row r="41" spans="1:20" x14ac:dyDescent="0.2">
      <c r="A41" s="37" t="s">
        <v>321</v>
      </c>
      <c r="B41" s="38"/>
      <c r="C41" s="45" t="s">
        <v>213</v>
      </c>
      <c r="D41" s="24" t="s">
        <v>70</v>
      </c>
      <c r="E41" s="112">
        <v>16.3</v>
      </c>
      <c r="F41" s="69"/>
      <c r="G41" s="66"/>
      <c r="H41" s="46">
        <f t="shared" si="0"/>
        <v>0</v>
      </c>
      <c r="I41" s="66"/>
      <c r="J41" s="66"/>
      <c r="K41" s="47">
        <f t="shared" si="1"/>
        <v>0</v>
      </c>
      <c r="L41" s="48">
        <f t="shared" si="2"/>
        <v>0</v>
      </c>
      <c r="M41" s="46">
        <f t="shared" si="3"/>
        <v>0</v>
      </c>
      <c r="N41" s="46">
        <f t="shared" si="4"/>
        <v>0</v>
      </c>
      <c r="O41" s="46">
        <f t="shared" si="5"/>
        <v>0</v>
      </c>
      <c r="P41" s="47">
        <f t="shared" si="6"/>
        <v>0</v>
      </c>
      <c r="Q41" s="275"/>
      <c r="R41" s="191"/>
    </row>
    <row r="42" spans="1:20" x14ac:dyDescent="0.2">
      <c r="A42" s="37" t="s">
        <v>322</v>
      </c>
      <c r="B42" s="38"/>
      <c r="C42" s="45" t="s">
        <v>214</v>
      </c>
      <c r="D42" s="24" t="s">
        <v>70</v>
      </c>
      <c r="E42" s="112">
        <v>16.3</v>
      </c>
      <c r="F42" s="69"/>
      <c r="G42" s="66"/>
      <c r="H42" s="46">
        <f t="shared" si="0"/>
        <v>0</v>
      </c>
      <c r="I42" s="66"/>
      <c r="J42" s="66"/>
      <c r="K42" s="47">
        <f t="shared" si="1"/>
        <v>0</v>
      </c>
      <c r="L42" s="48">
        <f t="shared" si="2"/>
        <v>0</v>
      </c>
      <c r="M42" s="46">
        <f t="shared" si="3"/>
        <v>0</v>
      </c>
      <c r="N42" s="46">
        <f t="shared" si="4"/>
        <v>0</v>
      </c>
      <c r="O42" s="46">
        <f t="shared" si="5"/>
        <v>0</v>
      </c>
      <c r="P42" s="47">
        <f t="shared" si="6"/>
        <v>0</v>
      </c>
      <c r="Q42" s="275"/>
      <c r="R42" s="191"/>
    </row>
    <row r="43" spans="1:20" x14ac:dyDescent="0.2">
      <c r="A43" s="37" t="s">
        <v>323</v>
      </c>
      <c r="B43" s="38"/>
      <c r="C43" s="111" t="s">
        <v>597</v>
      </c>
      <c r="D43" s="24" t="s">
        <v>70</v>
      </c>
      <c r="E43" s="112">
        <v>5.9</v>
      </c>
      <c r="F43" s="69"/>
      <c r="G43" s="66"/>
      <c r="H43" s="46">
        <f t="shared" si="0"/>
        <v>0</v>
      </c>
      <c r="I43" s="66"/>
      <c r="J43" s="66"/>
      <c r="K43" s="47">
        <f t="shared" si="1"/>
        <v>0</v>
      </c>
      <c r="L43" s="48">
        <f t="shared" si="2"/>
        <v>0</v>
      </c>
      <c r="M43" s="46">
        <f t="shared" si="3"/>
        <v>0</v>
      </c>
      <c r="N43" s="46">
        <f t="shared" si="4"/>
        <v>0</v>
      </c>
      <c r="O43" s="46">
        <f t="shared" si="5"/>
        <v>0</v>
      </c>
      <c r="P43" s="47">
        <f t="shared" si="6"/>
        <v>0</v>
      </c>
      <c r="Q43" s="275"/>
      <c r="R43" s="191"/>
      <c r="S43" s="116"/>
    </row>
    <row r="44" spans="1:20" x14ac:dyDescent="0.2">
      <c r="A44" s="37" t="s">
        <v>324</v>
      </c>
      <c r="B44" s="38"/>
      <c r="C44" s="111" t="s">
        <v>325</v>
      </c>
      <c r="D44" s="24"/>
      <c r="E44" s="68"/>
      <c r="F44" s="69"/>
      <c r="G44" s="66"/>
      <c r="H44" s="46">
        <f t="shared" si="0"/>
        <v>0</v>
      </c>
      <c r="I44" s="66"/>
      <c r="J44" s="66"/>
      <c r="K44" s="47">
        <f t="shared" si="1"/>
        <v>0</v>
      </c>
      <c r="L44" s="48">
        <f t="shared" si="2"/>
        <v>0</v>
      </c>
      <c r="M44" s="46">
        <f t="shared" si="3"/>
        <v>0</v>
      </c>
      <c r="N44" s="46">
        <f t="shared" si="4"/>
        <v>0</v>
      </c>
      <c r="O44" s="46">
        <f t="shared" si="5"/>
        <v>0</v>
      </c>
      <c r="P44" s="47">
        <f t="shared" si="6"/>
        <v>0</v>
      </c>
    </row>
    <row r="45" spans="1:20" ht="19.5" thickBot="1" x14ac:dyDescent="0.25">
      <c r="A45" s="37" t="s">
        <v>326</v>
      </c>
      <c r="B45" s="38"/>
      <c r="C45" s="45" t="s">
        <v>605</v>
      </c>
      <c r="D45" s="136" t="s">
        <v>646</v>
      </c>
      <c r="E45" s="112">
        <v>27</v>
      </c>
      <c r="F45" s="69"/>
      <c r="G45" s="66"/>
      <c r="H45" s="46">
        <f t="shared" si="0"/>
        <v>0</v>
      </c>
      <c r="I45" s="66"/>
      <c r="J45" s="66"/>
      <c r="K45" s="47">
        <f t="shared" si="1"/>
        <v>0</v>
      </c>
      <c r="L45" s="48">
        <f t="shared" si="2"/>
        <v>0</v>
      </c>
      <c r="M45" s="46">
        <f t="shared" si="3"/>
        <v>0</v>
      </c>
      <c r="N45" s="46">
        <f t="shared" si="4"/>
        <v>0</v>
      </c>
      <c r="O45" s="46">
        <f t="shared" si="5"/>
        <v>0</v>
      </c>
      <c r="P45" s="47">
        <f t="shared" si="6"/>
        <v>0</v>
      </c>
      <c r="S45" s="116"/>
    </row>
    <row r="46" spans="1:20" ht="12" thickBot="1" x14ac:dyDescent="0.25">
      <c r="A46" s="252" t="s">
        <v>662</v>
      </c>
      <c r="B46" s="253"/>
      <c r="C46" s="253"/>
      <c r="D46" s="253"/>
      <c r="E46" s="253"/>
      <c r="F46" s="253"/>
      <c r="G46" s="253"/>
      <c r="H46" s="253"/>
      <c r="I46" s="253"/>
      <c r="J46" s="253"/>
      <c r="K46" s="254"/>
      <c r="L46" s="70">
        <f>SUM(L14:L45)</f>
        <v>0</v>
      </c>
      <c r="M46" s="71">
        <f>SUM(M14:M45)</f>
        <v>0</v>
      </c>
      <c r="N46" s="71">
        <f>SUM(N14:N45)</f>
        <v>0</v>
      </c>
      <c r="O46" s="71">
        <f>SUM(O14:O45)</f>
        <v>0</v>
      </c>
      <c r="P46" s="72">
        <f>SUM(P14:P45)</f>
        <v>0</v>
      </c>
    </row>
    <row r="47" spans="1:20" x14ac:dyDescent="0.2">
      <c r="A47" s="17"/>
      <c r="B47" s="17"/>
      <c r="C47" s="17"/>
      <c r="D47" s="17"/>
      <c r="E47" s="161"/>
      <c r="F47" s="17"/>
      <c r="G47" s="17"/>
      <c r="H47" s="17"/>
      <c r="I47" s="17"/>
      <c r="J47" s="17"/>
      <c r="K47" s="17"/>
      <c r="L47" s="17"/>
      <c r="M47" s="17"/>
      <c r="N47" s="17"/>
      <c r="O47" s="17"/>
      <c r="P47" s="17"/>
      <c r="T47" s="21"/>
    </row>
    <row r="48" spans="1:20" x14ac:dyDescent="0.2">
      <c r="A48" s="17"/>
      <c r="B48" s="17"/>
      <c r="C48" s="17"/>
      <c r="D48" s="17"/>
      <c r="E48" s="17"/>
      <c r="F48" s="17"/>
      <c r="G48" s="17"/>
      <c r="H48" s="17"/>
      <c r="I48" s="17"/>
      <c r="J48" s="17"/>
      <c r="K48" s="17"/>
      <c r="L48" s="17"/>
      <c r="M48" s="17"/>
      <c r="N48" s="17"/>
      <c r="O48" s="17"/>
      <c r="P48" s="17"/>
    </row>
    <row r="49" spans="1:16" x14ac:dyDescent="0.2">
      <c r="A49" s="1" t="s">
        <v>14</v>
      </c>
      <c r="B49" s="17"/>
      <c r="C49" s="251">
        <f>'Kops a'!C35:H35</f>
        <v>0</v>
      </c>
      <c r="D49" s="251"/>
      <c r="E49" s="251"/>
      <c r="F49" s="251"/>
      <c r="G49" s="251"/>
      <c r="H49" s="251"/>
      <c r="I49" s="17"/>
      <c r="J49" s="17"/>
      <c r="K49" s="17"/>
      <c r="L49" s="17"/>
      <c r="M49" s="17"/>
      <c r="N49" s="17"/>
      <c r="O49" s="17"/>
      <c r="P49" s="17"/>
    </row>
    <row r="50" spans="1:16" x14ac:dyDescent="0.2">
      <c r="A50" s="17"/>
      <c r="B50" s="17"/>
      <c r="C50" s="203" t="s">
        <v>15</v>
      </c>
      <c r="D50" s="203"/>
      <c r="E50" s="203"/>
      <c r="F50" s="203"/>
      <c r="G50" s="203"/>
      <c r="H50" s="203"/>
      <c r="I50" s="17"/>
      <c r="J50" s="17"/>
      <c r="K50" s="17"/>
      <c r="L50" s="17"/>
      <c r="M50" s="17"/>
      <c r="N50" s="17"/>
      <c r="O50" s="17"/>
      <c r="P50" s="17"/>
    </row>
    <row r="51" spans="1:16" x14ac:dyDescent="0.2">
      <c r="A51" s="17"/>
      <c r="B51" s="17"/>
      <c r="C51" s="17"/>
      <c r="D51" s="17"/>
      <c r="E51" s="17"/>
      <c r="F51" s="17"/>
      <c r="G51" s="17"/>
      <c r="H51" s="17"/>
      <c r="I51" s="17"/>
      <c r="J51" s="17"/>
      <c r="K51" s="17"/>
      <c r="L51" s="17"/>
      <c r="M51" s="17"/>
      <c r="N51" s="17"/>
      <c r="O51" s="17"/>
      <c r="P51" s="17"/>
    </row>
    <row r="52" spans="1:16" x14ac:dyDescent="0.2">
      <c r="A52" s="89" t="str">
        <f>'Kops a'!A38</f>
        <v>Tāme sastādīta 2021. gada</v>
      </c>
      <c r="B52" s="90"/>
      <c r="C52" s="90"/>
      <c r="D52" s="90"/>
      <c r="E52" s="17"/>
      <c r="F52" s="17"/>
      <c r="G52" s="17"/>
      <c r="H52" s="17"/>
      <c r="I52" s="17"/>
      <c r="J52" s="17"/>
      <c r="K52" s="17"/>
      <c r="L52" s="17"/>
      <c r="M52" s="17"/>
      <c r="N52" s="17"/>
      <c r="O52" s="17"/>
      <c r="P52" s="17"/>
    </row>
    <row r="53" spans="1:16" x14ac:dyDescent="0.2">
      <c r="A53" s="17"/>
      <c r="B53" s="17"/>
      <c r="C53" s="17"/>
      <c r="D53" s="17"/>
      <c r="E53" s="17"/>
      <c r="F53" s="17"/>
      <c r="G53" s="17"/>
      <c r="H53" s="17"/>
      <c r="I53" s="17"/>
      <c r="J53" s="17"/>
      <c r="K53" s="17"/>
      <c r="L53" s="17"/>
      <c r="M53" s="17"/>
      <c r="N53" s="17"/>
      <c r="O53" s="17"/>
      <c r="P53" s="17"/>
    </row>
    <row r="54" spans="1:16" x14ac:dyDescent="0.2">
      <c r="A54" s="1" t="s">
        <v>37</v>
      </c>
      <c r="B54" s="17"/>
      <c r="C54" s="251">
        <f>'Kops a'!C40:H40</f>
        <v>0</v>
      </c>
      <c r="D54" s="251"/>
      <c r="E54" s="251"/>
      <c r="F54" s="251"/>
      <c r="G54" s="251"/>
      <c r="H54" s="251"/>
      <c r="I54" s="17"/>
      <c r="J54" s="17"/>
      <c r="K54" s="17"/>
      <c r="L54" s="17"/>
      <c r="M54" s="17"/>
      <c r="N54" s="17"/>
      <c r="O54" s="17"/>
      <c r="P54" s="17"/>
    </row>
    <row r="55" spans="1:16" x14ac:dyDescent="0.2">
      <c r="A55" s="17"/>
      <c r="B55" s="17"/>
      <c r="C55" s="203" t="s">
        <v>15</v>
      </c>
      <c r="D55" s="203"/>
      <c r="E55" s="203"/>
      <c r="F55" s="203"/>
      <c r="G55" s="203"/>
      <c r="H55" s="203"/>
      <c r="I55" s="17"/>
      <c r="J55" s="17"/>
      <c r="K55" s="17"/>
      <c r="L55" s="17"/>
      <c r="M55" s="17"/>
      <c r="N55" s="17"/>
      <c r="O55" s="17"/>
      <c r="P55" s="17"/>
    </row>
    <row r="56" spans="1:16" x14ac:dyDescent="0.2">
      <c r="A56" s="17"/>
      <c r="B56" s="17"/>
      <c r="C56" s="17"/>
      <c r="D56" s="17"/>
      <c r="E56" s="17"/>
      <c r="F56" s="17"/>
      <c r="G56" s="17"/>
      <c r="H56" s="17"/>
      <c r="I56" s="17"/>
      <c r="J56" s="17"/>
      <c r="K56" s="17"/>
      <c r="L56" s="17"/>
      <c r="M56" s="17"/>
      <c r="N56" s="17"/>
      <c r="O56" s="17"/>
      <c r="P56" s="17"/>
    </row>
    <row r="57" spans="1:16" x14ac:dyDescent="0.2">
      <c r="A57" s="89" t="s">
        <v>54</v>
      </c>
      <c r="B57" s="90"/>
      <c r="C57" s="94">
        <f>'Kops a'!C43</f>
        <v>0</v>
      </c>
      <c r="D57" s="49"/>
      <c r="E57" s="17"/>
      <c r="F57" s="17"/>
      <c r="G57" s="17"/>
      <c r="H57" s="17"/>
      <c r="I57" s="17"/>
      <c r="J57" s="17"/>
      <c r="K57" s="17"/>
      <c r="L57" s="17"/>
      <c r="M57" s="17"/>
      <c r="N57" s="17"/>
      <c r="O57" s="17"/>
      <c r="P57" s="17"/>
    </row>
    <row r="58" spans="1:16" x14ac:dyDescent="0.2">
      <c r="A58" s="17"/>
      <c r="B58" s="17"/>
      <c r="C58" s="17"/>
      <c r="D58" s="17"/>
      <c r="E58" s="17"/>
      <c r="F58" s="17"/>
      <c r="G58" s="17"/>
      <c r="H58" s="17"/>
      <c r="I58" s="17"/>
      <c r="J58" s="17"/>
      <c r="K58" s="17"/>
      <c r="L58" s="17"/>
      <c r="M58" s="17"/>
      <c r="N58" s="17"/>
      <c r="O58" s="17"/>
      <c r="P58" s="17"/>
    </row>
    <row r="59" spans="1:16" ht="13.5" x14ac:dyDescent="0.2">
      <c r="A59" s="103" t="s">
        <v>62</v>
      </c>
    </row>
    <row r="60" spans="1:16" ht="12" x14ac:dyDescent="0.2">
      <c r="A60" s="104" t="s">
        <v>63</v>
      </c>
    </row>
    <row r="61" spans="1:16" ht="12" x14ac:dyDescent="0.2">
      <c r="A61" s="104" t="s">
        <v>64</v>
      </c>
    </row>
  </sheetData>
  <mergeCells count="23">
    <mergeCell ref="Q40:Q43"/>
    <mergeCell ref="C2:I2"/>
    <mergeCell ref="C3:I3"/>
    <mergeCell ref="D5:L5"/>
    <mergeCell ref="D6:L6"/>
    <mergeCell ref="D7:L7"/>
    <mergeCell ref="N9:O9"/>
    <mergeCell ref="L12:P12"/>
    <mergeCell ref="C55:H55"/>
    <mergeCell ref="C4:I4"/>
    <mergeCell ref="F12:K12"/>
    <mergeCell ref="A9:F9"/>
    <mergeCell ref="J9:M9"/>
    <mergeCell ref="D8:L8"/>
    <mergeCell ref="A46:K46"/>
    <mergeCell ref="C49:H49"/>
    <mergeCell ref="C50:H50"/>
    <mergeCell ref="C54:H54"/>
    <mergeCell ref="A12:A13"/>
    <mergeCell ref="B12:B13"/>
    <mergeCell ref="C12:C13"/>
    <mergeCell ref="D12:D13"/>
    <mergeCell ref="E12:E13"/>
  </mergeCells>
  <conditionalFormatting sqref="A15:B16 D15:G16 F17:G17 B17:B34 A18:A19 A21:A22 A24:A25 A27:A28 A30:A31 A33:A34 F45:G45 I15:J45 C18:G44 A35:B45">
    <cfRule type="cellIs" dxfId="112" priority="32" operator="equal">
      <formula>0</formula>
    </cfRule>
  </conditionalFormatting>
  <conditionalFormatting sqref="N9:O9 H14:H45 K14:P45">
    <cfRule type="cellIs" dxfId="111" priority="31" operator="equal">
      <formula>0</formula>
    </cfRule>
  </conditionalFormatting>
  <conditionalFormatting sqref="A9:F9">
    <cfRule type="containsText" dxfId="110" priority="29"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09" priority="28" operator="equal">
      <formula>0</formula>
    </cfRule>
  </conditionalFormatting>
  <conditionalFormatting sqref="O10">
    <cfRule type="cellIs" dxfId="108" priority="27" operator="equal">
      <formula>"20__. gada __. _________"</formula>
    </cfRule>
  </conditionalFormatting>
  <conditionalFormatting sqref="A46:K46">
    <cfRule type="containsText" dxfId="107" priority="26" operator="containsText" text="Tiešās izmaksas kopā, t. sk. darba devēja sociālais nodoklis __.__% ">
      <formula>NOT(ISERROR(SEARCH("Tiešās izmaksas kopā, t. sk. darba devēja sociālais nodoklis __.__% ",A46)))</formula>
    </cfRule>
  </conditionalFormatting>
  <conditionalFormatting sqref="L46:P46">
    <cfRule type="cellIs" dxfId="106" priority="21" operator="equal">
      <formula>0</formula>
    </cfRule>
  </conditionalFormatting>
  <conditionalFormatting sqref="C4:I4">
    <cfRule type="cellIs" dxfId="105" priority="20" operator="equal">
      <formula>0</formula>
    </cfRule>
  </conditionalFormatting>
  <conditionalFormatting sqref="C15:C16">
    <cfRule type="cellIs" dxfId="104" priority="19" operator="equal">
      <formula>0</formula>
    </cfRule>
  </conditionalFormatting>
  <conditionalFormatting sqref="D5:L8">
    <cfRule type="cellIs" dxfId="103" priority="16" operator="equal">
      <formula>0</formula>
    </cfRule>
  </conditionalFormatting>
  <conditionalFormatting sqref="A14:B14 D14:G14 A17 A20 A23 A26 A29 A32">
    <cfRule type="cellIs" dxfId="102" priority="15" operator="equal">
      <formula>0</formula>
    </cfRule>
  </conditionalFormatting>
  <conditionalFormatting sqref="I14:J14">
    <cfRule type="cellIs" dxfId="101" priority="13" operator="equal">
      <formula>0</formula>
    </cfRule>
  </conditionalFormatting>
  <conditionalFormatting sqref="P10">
    <cfRule type="cellIs" dxfId="100" priority="12" operator="equal">
      <formula>"20__. gada __. _________"</formula>
    </cfRule>
  </conditionalFormatting>
  <conditionalFormatting sqref="C54:H54">
    <cfRule type="cellIs" dxfId="99" priority="9" operator="equal">
      <formula>0</formula>
    </cfRule>
  </conditionalFormatting>
  <conditionalFormatting sqref="C49:H49">
    <cfRule type="cellIs" dxfId="98" priority="8" operator="equal">
      <formula>0</formula>
    </cfRule>
  </conditionalFormatting>
  <conditionalFormatting sqref="C54:H54 C57 C49:H49">
    <cfRule type="cellIs" dxfId="97" priority="7" operator="equal">
      <formula>0</formula>
    </cfRule>
  </conditionalFormatting>
  <conditionalFormatting sqref="D1">
    <cfRule type="cellIs" dxfId="96" priority="6" operator="equal">
      <formula>0</formula>
    </cfRule>
  </conditionalFormatting>
  <conditionalFormatting sqref="C14">
    <cfRule type="cellIs" dxfId="95" priority="5" operator="equal">
      <formula>0</formula>
    </cfRule>
  </conditionalFormatting>
  <conditionalFormatting sqref="D17:E17">
    <cfRule type="cellIs" dxfId="94" priority="4" operator="equal">
      <formula>0</formula>
    </cfRule>
  </conditionalFormatting>
  <conditionalFormatting sqref="C17">
    <cfRule type="cellIs" dxfId="93" priority="3" operator="equal">
      <formula>0</formula>
    </cfRule>
  </conditionalFormatting>
  <conditionalFormatting sqref="D45:E45">
    <cfRule type="cellIs" dxfId="92" priority="2" operator="equal">
      <formula>0</formula>
    </cfRule>
  </conditionalFormatting>
  <conditionalFormatting sqref="C45">
    <cfRule type="cellIs" dxfId="91" priority="1" operator="equal">
      <formula>0</formula>
    </cfRule>
  </conditionalFormatting>
  <pageMargins left="0.70866141732283472" right="0.70866141732283472" top="0.74803149606299213" bottom="0.74803149606299213" header="0.31496062992125984" footer="0.31496062992125984"/>
  <pageSetup scale="87" fitToHeight="2"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1" operator="containsText" id="{36249DFF-DD18-40B1-AB61-D280DA74812E}">
            <xm:f>NOT(ISERROR(SEARCH("Tāme sastādīta ____. gada ___. ______________",A52)))</xm:f>
            <xm:f>"Tāme sastādīta ____. gada ___. ______________"</xm:f>
            <x14:dxf>
              <font>
                <color auto="1"/>
              </font>
              <fill>
                <patternFill>
                  <bgColor rgb="FFC6EFCE"/>
                </patternFill>
              </fill>
            </x14:dxf>
          </x14:cfRule>
          <xm:sqref>A52</xm:sqref>
        </x14:conditionalFormatting>
        <x14:conditionalFormatting xmlns:xm="http://schemas.microsoft.com/office/excel/2006/main">
          <x14:cfRule type="containsText" priority="10" operator="containsText" id="{708D048F-4463-4EB3-AF79-B8653AFFB42B}">
            <xm:f>NOT(ISERROR(SEARCH("Sertifikāta Nr. _________________________________",A57)))</xm:f>
            <xm:f>"Sertifikāta Nr. _________________________________"</xm:f>
            <x14:dxf>
              <font>
                <color auto="1"/>
              </font>
              <fill>
                <patternFill>
                  <bgColor rgb="FFC6EFCE"/>
                </patternFill>
              </fill>
            </x14:dxf>
          </x14:cfRule>
          <xm:sqref>A57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13</vt:i4>
      </vt:variant>
      <vt:variant>
        <vt:lpstr>Diapazoni ar nosaukumiem</vt:lpstr>
      </vt:variant>
      <vt:variant>
        <vt:i4>5</vt:i4>
      </vt:variant>
    </vt:vector>
  </HeadingPairs>
  <TitlesOfParts>
    <vt:vector size="18" baseType="lpstr">
      <vt:lpstr>Kopt a</vt:lpstr>
      <vt:lpstr>Kops a</vt:lpstr>
      <vt:lpstr>1a</vt:lpstr>
      <vt:lpstr>2a</vt:lpstr>
      <vt:lpstr>3a</vt:lpstr>
      <vt:lpstr>4a</vt:lpstr>
      <vt:lpstr>5a</vt:lpstr>
      <vt:lpstr>6a</vt:lpstr>
      <vt:lpstr>7a</vt:lpstr>
      <vt:lpstr>8a</vt:lpstr>
      <vt:lpstr>9a</vt:lpstr>
      <vt:lpstr>10a</vt:lpstr>
      <vt:lpstr>11a</vt:lpstr>
      <vt:lpstr>'11a'!Drukas_apgabals</vt:lpstr>
      <vt:lpstr>'4a'!Drukas_apgabals</vt:lpstr>
      <vt:lpstr>'7a'!Drukas_apgabals</vt:lpstr>
      <vt:lpstr>'8a'!Drukas_apgabals</vt:lpstr>
      <vt:lpstr>'9a'!Drukas_apgabals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cp:lastPrinted>2021-01-18T10:47:24Z</cp:lastPrinted>
  <dcterms:created xsi:type="dcterms:W3CDTF">2019-03-11T11:42:22Z</dcterms:created>
  <dcterms:modified xsi:type="dcterms:W3CDTF">2021-05-11T13:22:53Z</dcterms:modified>
</cp:coreProperties>
</file>